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6540" firstSheet="1" activeTab="1"/>
  </bookViews>
  <sheets>
    <sheet name="Preliminary Financial Statement" sheetId="1" r:id="rId1"/>
    <sheet name=" Quarterly Yearly Report" sheetId="2" r:id="rId2"/>
    <sheet name="Balance Sheet" sheetId="3" r:id="rId3"/>
  </sheets>
  <definedNames>
    <definedName name="_xlnm.Print_Titles" localSheetId="1">' Quarterly Yearly Report'!$C:$C</definedName>
    <definedName name="_xlnm.Print_Titles" localSheetId="2">'Balance Sheet'!$A:$B</definedName>
  </definedNames>
  <calcPr fullCalcOnLoad="1"/>
</workbook>
</file>

<file path=xl/sharedStrings.xml><?xml version="1.0" encoding="utf-8"?>
<sst xmlns="http://schemas.openxmlformats.org/spreadsheetml/2006/main" count="261" uniqueCount="194">
  <si>
    <t>Turnover</t>
  </si>
  <si>
    <t>Investment Income</t>
  </si>
  <si>
    <t>Other Income including interest income</t>
  </si>
  <si>
    <t>Operating profit/(loss) before interest on borrowings,</t>
  </si>
  <si>
    <t>depereciation and amortisation,exceptional items,</t>
  </si>
  <si>
    <t>income tax, minority interest and extraordinary items</t>
  </si>
  <si>
    <t>Less:interest on borrowings</t>
  </si>
  <si>
    <t>Less: Depreciation and amortisation</t>
  </si>
  <si>
    <t>Exceptional items</t>
  </si>
  <si>
    <t>Operating profit/(loss) after interest on borrowings,</t>
  </si>
  <si>
    <t>depreciation and amortisation and exceptional</t>
  </si>
  <si>
    <t>items, but before income tax, minority interest and</t>
  </si>
  <si>
    <t>extraordinary items</t>
  </si>
  <si>
    <t>Shares in the results of associated company</t>
  </si>
  <si>
    <t>Taxation</t>
  </si>
  <si>
    <t>Less: Minority interest</t>
  </si>
  <si>
    <t>Profit/(loss) after taxation attributable to members of</t>
  </si>
  <si>
    <t>the Company</t>
  </si>
  <si>
    <t>Profit/(loss) after taxation and extraordinary items</t>
  </si>
  <si>
    <t>attributable to members of the Company</t>
  </si>
  <si>
    <t>Basic Earnings per share (Sen)</t>
  </si>
  <si>
    <t>KPM</t>
  </si>
  <si>
    <t>KIB</t>
  </si>
  <si>
    <t>RM</t>
  </si>
  <si>
    <t>Rate of Dividend paid to ordinary shareholders</t>
  </si>
  <si>
    <t>Note</t>
  </si>
  <si>
    <t>I</t>
  </si>
  <si>
    <t>II</t>
  </si>
  <si>
    <t>III</t>
  </si>
  <si>
    <t>IV</t>
  </si>
  <si>
    <t>Notes:</t>
  </si>
  <si>
    <t>KOTRA INDUSTRIES BERHAD</t>
  </si>
  <si>
    <t>(Incorporated In Malaysia)</t>
  </si>
  <si>
    <t>Company No: 497632-P</t>
  </si>
  <si>
    <t xml:space="preserve">            Audit Fee</t>
  </si>
  <si>
    <t xml:space="preserve">            Depreciation</t>
  </si>
  <si>
    <t xml:space="preserve">            Directors' remuneration</t>
  </si>
  <si>
    <t xml:space="preserve">            Rental Expenses</t>
  </si>
  <si>
    <t xml:space="preserve">            Amortisation of research expenditure capitalised</t>
  </si>
  <si>
    <t xml:space="preserve">            Term Loan Interest</t>
  </si>
  <si>
    <t xml:space="preserve">      (1999 - 46,041,856 of ordinary share of RM0.50 each)</t>
  </si>
  <si>
    <t>(II)  The estimated taxation payable on the half year profit is about RM</t>
  </si>
  <si>
    <t>(III)  The earnings per share is calculated based on the issued number of 56,241,856 of RM0.50 each.</t>
  </si>
  <si>
    <t xml:space="preserve">(IV)  There have been no rights, bonus or other issues of shares since the previouse finanacial period   </t>
  </si>
  <si>
    <t xml:space="preserve">            Bank Overdraft Interest</t>
  </si>
  <si>
    <t xml:space="preserve">            Provision for doubtful debts</t>
  </si>
  <si>
    <t xml:space="preserve">            Gain on disposal of fixed assets</t>
  </si>
  <si>
    <t xml:space="preserve">            (Gain)/Loss on foreign currency transactions</t>
  </si>
  <si>
    <t xml:space="preserve">            Interest Income</t>
  </si>
  <si>
    <t xml:space="preserve">            Rental Income</t>
  </si>
  <si>
    <t>(V)   There is no pre-acquisition profit during the half-year ended 31 December 2000</t>
  </si>
  <si>
    <t xml:space="preserve">  And Crediting :</t>
  </si>
  <si>
    <t xml:space="preserve">(I) After Charging : </t>
  </si>
  <si>
    <t>NIL</t>
  </si>
  <si>
    <t>PRELIMINARY FINANCIAL STATEMENT</t>
  </si>
  <si>
    <t>Profit/(loss) before taxation</t>
  </si>
  <si>
    <t xml:space="preserve">Profit/(loss) after taxation </t>
  </si>
  <si>
    <t>Detailed below are Kotra Industries Berhad's unaudited year end results for financial year</t>
  </si>
  <si>
    <t>ended 31 December 2000</t>
  </si>
  <si>
    <t>2000</t>
  </si>
  <si>
    <t>1999</t>
  </si>
  <si>
    <t>Review Results</t>
  </si>
  <si>
    <t>For the year ended 31 December 2000, the group recorded profit after tax of RM2,351,040 as</t>
  </si>
  <si>
    <t>compared to RM2,693,569 in the previous corresponding period, representing a decrease of</t>
  </si>
  <si>
    <t>Therefore, Coupled with the cost increase in the area such as oversea's advertisement and</t>
  </si>
  <si>
    <t>Prospects</t>
  </si>
  <si>
    <t>second half year of 2000 was less favourable than in the second half year of 1999. Sales trend for</t>
  </si>
  <si>
    <t>consumer/OTC products in Malaysia has been softening significantly during the second half of</t>
  </si>
  <si>
    <t>last year This trend is, in a way unusual for healthcare products, which are normally fairly resilient</t>
  </si>
  <si>
    <t>to economic down turn.</t>
  </si>
  <si>
    <t xml:space="preserve">approximately 12.70 %. </t>
  </si>
  <si>
    <t>The decrease is mainly because the general economic condition in the</t>
  </si>
  <si>
    <t>Overall our sales figures for the second half of last year has improved only marginally compared</t>
  </si>
  <si>
    <t>the softer local sales figures, however, our export figure has grown to fill the short fall in the local</t>
  </si>
  <si>
    <t>market. Corresponding last year our export was about 10% compared with this year at 19%.</t>
  </si>
  <si>
    <t>with the corresponding previous half year. The main reason for this stagnant sales figure was</t>
  </si>
  <si>
    <t>The management is optimistic that the performance of the group will improve in 2001 It is because</t>
  </si>
  <si>
    <t>the management has made several counter measures for the first half of this year to improve</t>
  </si>
  <si>
    <t>sales and shelf off-takes like having offers and promotions. Early indications of these efforts have</t>
  </si>
  <si>
    <t>been positive, however full impact will be more obvious in the coming months.</t>
  </si>
  <si>
    <t>travelling to overseas as part of the group's effort increase oversea's sales,  Our profit for this first</t>
  </si>
  <si>
    <t>half financial year have softened slightly as expected compared with the corresponding previous</t>
  </si>
  <si>
    <t>period. This softening in earning was some what expected; Local sales has drop, but new market</t>
  </si>
  <si>
    <t>is expensive to develop due to our spending in advertisement in new oversea’s market. Investing</t>
  </si>
  <si>
    <t>in oversea branding is an expensive exercise and the clock counts by the years when you try to</t>
  </si>
  <si>
    <t>establish brands. So sacrificing today’s profitability is a calculated risk which we would have to</t>
  </si>
  <si>
    <t>factor in. Despite all these, we are still expecting to produce a small positive increase in our pre</t>
  </si>
  <si>
    <t xml:space="preserve">tax profit for this financial year ending June 30th. </t>
  </si>
  <si>
    <t>Our cephalosporin antibiotic manufacturing facilities has been inspected by the regulatory</t>
  </si>
  <si>
    <t>authority and we are expecting to get some product approvals for some of the non-sterile</t>
  </si>
  <si>
    <t>cephalosporins products registered by mid year. The sterile parentaral/injectables products are</t>
  </si>
  <si>
    <t>currently under validation process and some product registration is expected to be  approved by</t>
  </si>
  <si>
    <t>end of this year Overall the new second phase project which comprises of cephalosporin</t>
  </si>
  <si>
    <t>antibiotic manufacturing and also small volume parentaral/injectable manufacturing have been</t>
  </si>
  <si>
    <t>delayed by about seven months. Hence this was also another reason for our inability to achieve</t>
  </si>
  <si>
    <t>the normal 20% growth rate. Looking into next financial year, it is quite obvious that we should do</t>
  </si>
  <si>
    <t>better than the normal 20% growth rate when all the projects become functional and productive.</t>
  </si>
  <si>
    <t>RM'000</t>
  </si>
  <si>
    <t>depreciation and amortisation,exceptional items,</t>
  </si>
  <si>
    <t xml:space="preserve">            Gain on foreign currency transactions</t>
  </si>
  <si>
    <t xml:space="preserve">                                                    - other remuneration</t>
  </si>
  <si>
    <t xml:space="preserve">            Directors' Remuneration  - fees</t>
  </si>
  <si>
    <t>INDIVIDUAL QUARTER</t>
  </si>
  <si>
    <t>CUMULATIVE QUARTER</t>
  </si>
  <si>
    <t>CURRENT</t>
  </si>
  <si>
    <t>YEAR</t>
  </si>
  <si>
    <t>QUARTER</t>
  </si>
  <si>
    <t>PRECEDING YEAR</t>
  </si>
  <si>
    <t>CORRESPONDING</t>
  </si>
  <si>
    <t>TO DATE</t>
  </si>
  <si>
    <t>PERIOD</t>
  </si>
  <si>
    <t>AS AT END OF CURRENT</t>
  </si>
  <si>
    <t>AS AT PRECEDING FINANCIAL</t>
  </si>
  <si>
    <t>Long Term Investments</t>
  </si>
  <si>
    <t>Current Assets</t>
  </si>
  <si>
    <t>Current Liabilities</t>
  </si>
  <si>
    <t>Shareholders' Fund Share Capital Reserves</t>
  </si>
  <si>
    <t xml:space="preserve">  Share Premium</t>
  </si>
  <si>
    <t xml:space="preserve">  Retained Profit</t>
  </si>
  <si>
    <t>Minority Interests</t>
  </si>
  <si>
    <t>Long Term Borrowings</t>
  </si>
  <si>
    <t>Other Long Term Liabilities</t>
  </si>
  <si>
    <t>Net tangible assets per share (sen)</t>
  </si>
  <si>
    <t xml:space="preserve">  Share Capital</t>
  </si>
  <si>
    <t xml:space="preserve">            Bad debts recovery</t>
  </si>
  <si>
    <t>Rate of Dividend proposed or paid to ordinary shareholders</t>
  </si>
  <si>
    <t xml:space="preserve">  </t>
  </si>
  <si>
    <t xml:space="preserve">  Amount Owing by Subsidiary Company</t>
  </si>
  <si>
    <t xml:space="preserve">  Amount Owing to Holding Company</t>
  </si>
  <si>
    <t xml:space="preserve">  Bank Overdraft</t>
  </si>
  <si>
    <t xml:space="preserve">CONSOLIDATED INCOME STATEMENT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</si>
  <si>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</si>
  <si>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</si>
  <si>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</si>
  <si>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</si>
  <si>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</si>
  <si>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</si>
  <si>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</si>
  <si>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</si>
  <si>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</si>
  <si>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</si>
  <si>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</si>
  <si>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(I)   Extraordinary items</t>
  </si>
  <si>
    <t>(iii) Extraordinary items attributable to members of the company</t>
  </si>
  <si>
    <t>(l)</t>
  </si>
  <si>
    <t>Dividend per share (sen)</t>
  </si>
  <si>
    <t>Dividend Description</t>
  </si>
  <si>
    <t>Depreciation and amortisation</t>
  </si>
  <si>
    <t>income tax, minority interests and extraordinary items</t>
  </si>
  <si>
    <t>interests and extraordinary items</t>
  </si>
  <si>
    <t>(ii) Less: Minority interests</t>
  </si>
  <si>
    <t>(ii)  Less minority interests</t>
  </si>
  <si>
    <t>YEAR END 30/06/2001</t>
  </si>
  <si>
    <t xml:space="preserve">Net Current Assets </t>
  </si>
  <si>
    <t>preference dividends, if any: -</t>
  </si>
  <si>
    <t>30/06/2002</t>
  </si>
  <si>
    <t>30/06/2001</t>
  </si>
  <si>
    <t>UNAUDITED CONSOLIDATED BALANCE SHEET AS AT 30 JUNE 2002</t>
  </si>
  <si>
    <t>QUARTER 30/06/2002</t>
  </si>
  <si>
    <t>Revenue</t>
  </si>
  <si>
    <t>Profit before finance cost,</t>
  </si>
  <si>
    <t>Finance cost</t>
  </si>
  <si>
    <t>Profit before income tax,  minority interests and</t>
  </si>
  <si>
    <t>Share of profits and losses of associated companies</t>
  </si>
  <si>
    <t>Income tax</t>
  </si>
  <si>
    <t>(I) Profit after income tax before deducting minority interests</t>
  </si>
  <si>
    <t>Net profit from ordinary activities attributable to members of</t>
  </si>
  <si>
    <t>Pre-acquisition profit</t>
  </si>
  <si>
    <t>(m)</t>
  </si>
  <si>
    <t>Net profit attributable to members of the Company</t>
  </si>
  <si>
    <t>Earnings per share based on 2(m) above after deducting provision for</t>
  </si>
  <si>
    <t>Property, plant, equipment</t>
  </si>
  <si>
    <t>Investment property</t>
  </si>
  <si>
    <t>Goodwil on consolidation</t>
  </si>
  <si>
    <t>Other long term assets</t>
  </si>
  <si>
    <t xml:space="preserve">   - Inventories</t>
  </si>
  <si>
    <t xml:space="preserve">   -Trade receivables</t>
  </si>
  <si>
    <t xml:space="preserve">   - Other receivables, deposits and prepayments </t>
  </si>
  <si>
    <t xml:space="preserve">   - Fixed deposit with licenced banks</t>
  </si>
  <si>
    <t xml:space="preserve">   - Cash </t>
  </si>
  <si>
    <t>Deferred taxation</t>
  </si>
  <si>
    <t xml:space="preserve">  - Trade payables</t>
  </si>
  <si>
    <t xml:space="preserve">  - Other payables</t>
  </si>
  <si>
    <t xml:space="preserve">  - Short Term Borrowings</t>
  </si>
  <si>
    <t xml:space="preserve">  - Provision for taxation</t>
  </si>
  <si>
    <t xml:space="preserve">Other Income </t>
  </si>
  <si>
    <t xml:space="preserve"> (I)  Basic ( based on  56,241,856 Ordinary Shares of RM0.50 each)(sen)</t>
  </si>
  <si>
    <t xml:space="preserve">                    ( 2001 :  53,251,719  Ordinary Shares of RM0.50 each )(sen)</t>
  </si>
  <si>
    <t>(ii) Fully diluted (based on 56,241,856 Ordinary shares of RM0.50 each)(sen)</t>
  </si>
  <si>
    <t>Investment In associated companies</t>
  </si>
  <si>
    <t>Intangible assets</t>
  </si>
  <si>
    <t>Profit before income tax, minority</t>
  </si>
  <si>
    <t xml:space="preserve">  Proposed dividend</t>
  </si>
  <si>
    <t>UNAUDITED QUARTERLY REPORT ON CONSOLIDATED RESULTS FOR THE FOURTH QUARTER ENDED 30 JUNE 2002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</si>
</sst>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(* #,##0.0_);_(* \(#,##0.0\);_(* &quot;-&quot;??_);_(@_)"/>
    <numFmt numFmtId="181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Alignment="1">
      <alignment horizontal="center"/>
    </xf>
    <xf numFmtId="9" fontId="0" fillId="0" borderId="0" xfId="15" applyNumberFormat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0" xfId="15" applyNumberFormat="1" applyFill="1" applyAlignment="1">
      <alignment/>
    </xf>
    <xf numFmtId="0" fontId="0" fillId="0" borderId="0" xfId="0" applyFont="1" applyAlignment="1">
      <alignment/>
    </xf>
    <xf numFmtId="179" fontId="1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0" fillId="0" borderId="0" xfId="15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9" fontId="1" fillId="0" borderId="1" xfId="15" applyNumberFormat="1" applyFont="1" applyBorder="1" applyAlignment="1">
      <alignment/>
    </xf>
    <xf numFmtId="179" fontId="1" fillId="0" borderId="1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179" fontId="0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9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9" fontId="0" fillId="0" borderId="2" xfId="15" applyNumberFormat="1" applyBorder="1" applyAlignment="1">
      <alignment horizontal="center"/>
    </xf>
    <xf numFmtId="179" fontId="1" fillId="0" borderId="2" xfId="15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79" fontId="0" fillId="0" borderId="4" xfId="15" applyNumberFormat="1" applyBorder="1" applyAlignment="1">
      <alignment horizontal="center"/>
    </xf>
    <xf numFmtId="179" fontId="0" fillId="0" borderId="4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9" fontId="0" fillId="0" borderId="1" xfId="15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79" fontId="0" fillId="0" borderId="1" xfId="15" applyNumberFormat="1" applyFill="1" applyBorder="1" applyAlignment="1">
      <alignment/>
    </xf>
    <xf numFmtId="179" fontId="0" fillId="0" borderId="1" xfId="15" applyNumberFormat="1" applyFont="1" applyBorder="1" applyAlignment="1">
      <alignment horizontal="right"/>
    </xf>
    <xf numFmtId="179" fontId="0" fillId="0" borderId="2" xfId="15" applyNumberFormat="1" applyBorder="1" applyAlignment="1">
      <alignment/>
    </xf>
    <xf numFmtId="179" fontId="1" fillId="0" borderId="4" xfId="15" applyNumberFormat="1" applyFont="1" applyBorder="1" applyAlignment="1">
      <alignment horizontal="center"/>
    </xf>
    <xf numFmtId="179" fontId="1" fillId="0" borderId="1" xfId="15" applyNumberFormat="1" applyFont="1" applyBorder="1" applyAlignment="1" quotePrefix="1">
      <alignment horizontal="center"/>
    </xf>
    <xf numFmtId="171" fontId="0" fillId="0" borderId="1" xfId="15" applyNumberFormat="1" applyFill="1" applyBorder="1" applyAlignment="1">
      <alignment horizontal="center"/>
    </xf>
    <xf numFmtId="179" fontId="2" fillId="0" borderId="1" xfId="15" applyNumberFormat="1" applyFont="1" applyBorder="1" applyAlignment="1">
      <alignment/>
    </xf>
    <xf numFmtId="179" fontId="7" fillId="0" borderId="1" xfId="15" applyNumberFormat="1" applyFont="1" applyFill="1" applyBorder="1" applyAlignment="1">
      <alignment/>
    </xf>
    <xf numFmtId="179" fontId="0" fillId="2" borderId="1" xfId="15" applyNumberFormat="1" applyFill="1" applyBorder="1" applyAlignment="1">
      <alignment/>
    </xf>
    <xf numFmtId="179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79" fontId="1" fillId="0" borderId="3" xfId="15" applyNumberFormat="1" applyFont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179" fontId="0" fillId="0" borderId="2" xfId="15" applyNumberFormat="1" applyFon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2" xfId="15" applyNumberFormat="1" applyFill="1" applyBorder="1" applyAlignment="1">
      <alignment/>
    </xf>
    <xf numFmtId="179" fontId="0" fillId="0" borderId="1" xfId="15" applyNumberFormat="1" applyBorder="1" applyAlignment="1">
      <alignment horizontal="right"/>
    </xf>
    <xf numFmtId="181" fontId="0" fillId="0" borderId="1" xfId="15" applyNumberFormat="1" applyFont="1" applyBorder="1" applyAlignment="1">
      <alignment/>
    </xf>
    <xf numFmtId="178" fontId="0" fillId="0" borderId="1" xfId="15" applyNumberFormat="1" applyFill="1" applyBorder="1" applyAlignment="1">
      <alignment horizontal="center"/>
    </xf>
    <xf numFmtId="178" fontId="0" fillId="0" borderId="1" xfId="15" applyNumberFormat="1" applyFont="1" applyBorder="1" applyAlignment="1">
      <alignment/>
    </xf>
    <xf numFmtId="178" fontId="0" fillId="0" borderId="1" xfId="15" applyNumberFormat="1" applyBorder="1" applyAlignment="1">
      <alignment/>
    </xf>
    <xf numFmtId="0" fontId="8" fillId="0" borderId="1" xfId="0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6" fillId="0" borderId="3" xfId="15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79" fontId="6" fillId="0" borderId="3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pane xSplit="2" ySplit="12" topLeftCell="E1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18" sqref="A118:F131"/>
    </sheetView>
  </sheetViews>
  <sheetFormatPr defaultColWidth="9.140625" defaultRowHeight="12.75"/>
  <cols>
    <col min="1" max="1" width="53.00390625" style="0" customWidth="1"/>
    <col min="2" max="2" width="5.140625" style="2" hidden="1" customWidth="1"/>
    <col min="3" max="4" width="14.8515625" style="8" hidden="1" customWidth="1"/>
    <col min="5" max="5" width="13.7109375" style="8" customWidth="1"/>
    <col min="6" max="6" width="14.140625" style="8" customWidth="1"/>
  </cols>
  <sheetData>
    <row r="1" spans="1:4" ht="12.75">
      <c r="A1" s="1" t="s">
        <v>31</v>
      </c>
      <c r="B1" s="3"/>
      <c r="C1" s="4"/>
      <c r="D1" s="4"/>
    </row>
    <row r="2" spans="1:4" ht="12.75">
      <c r="A2" s="1" t="s">
        <v>32</v>
      </c>
      <c r="B2" s="3"/>
      <c r="C2" s="4"/>
      <c r="D2" s="4"/>
    </row>
    <row r="3" spans="1:4" ht="12.75">
      <c r="A3" s="1" t="s">
        <v>33</v>
      </c>
      <c r="B3" s="3"/>
      <c r="C3" s="4"/>
      <c r="D3" s="4"/>
    </row>
    <row r="4" spans="1:4" ht="12.75">
      <c r="A4" s="1" t="s">
        <v>54</v>
      </c>
      <c r="B4" s="3"/>
      <c r="C4" s="4"/>
      <c r="D4" s="4"/>
    </row>
    <row r="5" spans="1:4" ht="12.75">
      <c r="A5" s="1"/>
      <c r="B5" s="3"/>
      <c r="C5" s="4"/>
      <c r="D5" s="4"/>
    </row>
    <row r="6" spans="1:4" ht="12.75">
      <c r="A6" s="1"/>
      <c r="B6" s="3"/>
      <c r="C6" s="4"/>
      <c r="D6" s="4"/>
    </row>
    <row r="7" spans="1:4" ht="12.75">
      <c r="A7" s="13" t="s">
        <v>57</v>
      </c>
      <c r="B7" s="3"/>
      <c r="C7" s="4"/>
      <c r="D7" s="4"/>
    </row>
    <row r="8" spans="1:4" ht="12.75">
      <c r="A8" s="13" t="s">
        <v>58</v>
      </c>
      <c r="B8" s="3"/>
      <c r="C8" s="4"/>
      <c r="D8" s="4"/>
    </row>
    <row r="9" spans="1:4" ht="12.75">
      <c r="A9" s="1"/>
      <c r="B9" s="3"/>
      <c r="C9" s="4"/>
      <c r="D9" s="4"/>
    </row>
    <row r="10" spans="1:4" ht="12.75">
      <c r="A10" s="1"/>
      <c r="B10" s="3"/>
      <c r="C10" s="4"/>
      <c r="D10" s="4"/>
    </row>
    <row r="11" spans="1:6" ht="12.75">
      <c r="A11" s="1"/>
      <c r="B11" s="3"/>
      <c r="C11" s="4"/>
      <c r="D11" s="4"/>
      <c r="E11" s="6"/>
      <c r="F11" s="6"/>
    </row>
    <row r="12" spans="2:6" ht="12.75">
      <c r="B12" s="3" t="s">
        <v>25</v>
      </c>
      <c r="C12" s="6" t="s">
        <v>21</v>
      </c>
      <c r="D12" s="6" t="s">
        <v>22</v>
      </c>
      <c r="E12" s="14" t="s">
        <v>59</v>
      </c>
      <c r="F12" s="14" t="s">
        <v>60</v>
      </c>
    </row>
    <row r="13" spans="5:6" ht="12.75">
      <c r="E13" s="6"/>
      <c r="F13" s="6"/>
    </row>
    <row r="14" spans="5:6" ht="12.75">
      <c r="E14" s="4"/>
      <c r="F14" s="6"/>
    </row>
    <row r="15" spans="3:6" ht="12.75">
      <c r="C15" s="9" t="s">
        <v>23</v>
      </c>
      <c r="D15" s="9" t="s">
        <v>23</v>
      </c>
      <c r="E15" s="9" t="s">
        <v>23</v>
      </c>
      <c r="F15" s="9" t="s">
        <v>23</v>
      </c>
    </row>
    <row r="16" spans="1:6" ht="12.75">
      <c r="A16" t="s">
        <v>0</v>
      </c>
      <c r="C16" s="8">
        <v>12246225</v>
      </c>
      <c r="D16" s="8">
        <v>0</v>
      </c>
      <c r="E16" s="8">
        <f>+D16+C16</f>
        <v>12246225</v>
      </c>
      <c r="F16" s="8">
        <v>12142587</v>
      </c>
    </row>
    <row r="17" spans="1:3" ht="12.75" hidden="1">
      <c r="A17" t="s">
        <v>1</v>
      </c>
      <c r="C17" s="8">
        <v>0</v>
      </c>
    </row>
    <row r="18" spans="1:6" ht="12.75" hidden="1">
      <c r="A18" t="s">
        <v>2</v>
      </c>
      <c r="C18" s="8">
        <v>197428</v>
      </c>
      <c r="D18" s="8">
        <v>32894.89</v>
      </c>
      <c r="E18" s="8">
        <f>+D18+C18</f>
        <v>230322.89</v>
      </c>
      <c r="F18" s="8">
        <v>414359</v>
      </c>
    </row>
    <row r="19" ht="12.75" hidden="1"/>
    <row r="20" spans="1:6" ht="12.75" hidden="1">
      <c r="A20" t="s">
        <v>3</v>
      </c>
      <c r="B20" s="2" t="s">
        <v>26</v>
      </c>
      <c r="C20" s="8">
        <f>2746543+C24+C26</f>
        <v>3243125</v>
      </c>
      <c r="D20" s="8">
        <v>1046.89</v>
      </c>
      <c r="E20" s="8">
        <f>+D20+C20</f>
        <v>3244171.89</v>
      </c>
      <c r="F20" s="8">
        <f>3461877+F24+F26</f>
        <v>3909095</v>
      </c>
    </row>
    <row r="21" ht="12.75" hidden="1">
      <c r="A21" t="s">
        <v>4</v>
      </c>
    </row>
    <row r="22" ht="12.75" hidden="1">
      <c r="A22" t="s">
        <v>5</v>
      </c>
    </row>
    <row r="23" ht="12.75" hidden="1"/>
    <row r="24" spans="1:6" ht="12.75" hidden="1">
      <c r="A24" t="s">
        <v>6</v>
      </c>
      <c r="C24" s="8">
        <f>1989+104566</f>
        <v>106555</v>
      </c>
      <c r="D24" s="8">
        <v>0</v>
      </c>
      <c r="E24" s="8">
        <f>+D24+C24</f>
        <v>106555</v>
      </c>
      <c r="F24" s="8">
        <f>418+89060</f>
        <v>89478</v>
      </c>
    </row>
    <row r="25" ht="12.75" hidden="1"/>
    <row r="26" spans="1:6" ht="12.75" hidden="1">
      <c r="A26" t="s">
        <v>7</v>
      </c>
      <c r="C26" s="8">
        <f>13166+101930+86891+87285+516+4380+20688+9910+2903+15343+47015</f>
        <v>390027</v>
      </c>
      <c r="D26" s="8">
        <v>0</v>
      </c>
      <c r="E26" s="8">
        <f>+D26+C26</f>
        <v>390027</v>
      </c>
      <c r="F26" s="8">
        <f>10164+86981+157099+17632+13098+29817+13666+29283</f>
        <v>357740</v>
      </c>
    </row>
    <row r="27" ht="12.75" hidden="1"/>
    <row r="28" spans="1:5" ht="12.75" hidden="1">
      <c r="A28" t="s">
        <v>8</v>
      </c>
      <c r="C28" s="8">
        <v>0</v>
      </c>
      <c r="D28" s="8">
        <v>0</v>
      </c>
      <c r="E28" s="8">
        <f>+D28+C28</f>
        <v>0</v>
      </c>
    </row>
    <row r="29" ht="12.75" hidden="1"/>
    <row r="30" spans="1:6" ht="12.75" hidden="1">
      <c r="A30" t="s">
        <v>9</v>
      </c>
      <c r="C30" s="8">
        <f>+C20-C24-C26</f>
        <v>2746543</v>
      </c>
      <c r="D30" s="8">
        <f>+D20-D24-D26</f>
        <v>1046.89</v>
      </c>
      <c r="E30" s="8">
        <f>+D30+C30</f>
        <v>2747589.89</v>
      </c>
      <c r="F30" s="8">
        <f>+F20-F24-F26</f>
        <v>3461877</v>
      </c>
    </row>
    <row r="31" ht="12.75" hidden="1">
      <c r="A31" t="s">
        <v>10</v>
      </c>
    </row>
    <row r="32" ht="12.75" hidden="1">
      <c r="A32" t="s">
        <v>11</v>
      </c>
    </row>
    <row r="33" ht="12.75" hidden="1">
      <c r="A33" t="s">
        <v>12</v>
      </c>
    </row>
    <row r="34" ht="12.75" hidden="1"/>
    <row r="35" spans="1:5" ht="12.75" hidden="1">
      <c r="A35" t="s">
        <v>13</v>
      </c>
      <c r="C35" s="8">
        <v>0</v>
      </c>
      <c r="D35" s="8">
        <v>0</v>
      </c>
      <c r="E35" s="8">
        <f>+D35+C35</f>
        <v>0</v>
      </c>
    </row>
    <row r="37" spans="1:6" ht="12.75">
      <c r="A37" t="s">
        <v>55</v>
      </c>
      <c r="C37" s="8">
        <f>+C30+C35</f>
        <v>2746543</v>
      </c>
      <c r="D37" s="8">
        <f>+D30+D35</f>
        <v>1046.89</v>
      </c>
      <c r="E37" s="8">
        <f>+D37+C37</f>
        <v>2747589.89</v>
      </c>
      <c r="F37" s="8">
        <f>+F30+F35</f>
        <v>3461877</v>
      </c>
    </row>
    <row r="40" spans="1:6" ht="12.75">
      <c r="A40" t="s">
        <v>14</v>
      </c>
      <c r="B40" s="2" t="s">
        <v>27</v>
      </c>
      <c r="C40" s="8">
        <v>0</v>
      </c>
      <c r="D40" s="8">
        <v>0</v>
      </c>
      <c r="E40" s="8">
        <f>+' Quarterly Yearly Report'!G39</f>
        <v>131</v>
      </c>
      <c r="F40" s="8">
        <f>+' Quarterly Yearly Report'!H39</f>
        <v>0</v>
      </c>
    </row>
    <row r="42" spans="1:6" ht="12.75">
      <c r="A42" t="s">
        <v>56</v>
      </c>
      <c r="C42" s="8">
        <f>+C37-C40</f>
        <v>2746543</v>
      </c>
      <c r="D42" s="8">
        <f>+D37-D40</f>
        <v>1046.89</v>
      </c>
      <c r="E42" s="8">
        <f>+E37-E40</f>
        <v>2747458.89</v>
      </c>
      <c r="F42" s="8">
        <f>+F37-F40</f>
        <v>3461877</v>
      </c>
    </row>
    <row r="44" ht="12.75" hidden="1"/>
    <row r="45" spans="1:6" ht="12.75" hidden="1">
      <c r="A45" t="s">
        <v>15</v>
      </c>
      <c r="C45" s="8">
        <v>0</v>
      </c>
      <c r="D45" s="8">
        <v>0</v>
      </c>
      <c r="E45" s="8">
        <f>+D45+C45</f>
        <v>0</v>
      </c>
      <c r="F45" s="8">
        <f>+E45+D45</f>
        <v>0</v>
      </c>
    </row>
    <row r="46" ht="12.75" hidden="1"/>
    <row r="47" spans="1:6" ht="12.75" hidden="1">
      <c r="A47" t="s">
        <v>16</v>
      </c>
      <c r="C47" s="8">
        <f>+C42-C45</f>
        <v>2746543</v>
      </c>
      <c r="D47" s="8">
        <f>+D42-D45</f>
        <v>1046.89</v>
      </c>
      <c r="E47" s="8">
        <f>+D47+C47</f>
        <v>2747589.89</v>
      </c>
      <c r="F47" s="8">
        <f>+F42-F45</f>
        <v>3461877</v>
      </c>
    </row>
    <row r="48" ht="12.75" hidden="1">
      <c r="A48" t="s">
        <v>17</v>
      </c>
    </row>
    <row r="49" ht="12.75" hidden="1"/>
    <row r="50" spans="1:6" ht="12.75" hidden="1">
      <c r="A50" t="s">
        <v>18</v>
      </c>
      <c r="C50" s="8">
        <f>+C47</f>
        <v>2746543</v>
      </c>
      <c r="D50" s="8">
        <f>+D47</f>
        <v>1046.89</v>
      </c>
      <c r="E50" s="8">
        <f>+D50+C50</f>
        <v>2747589.89</v>
      </c>
      <c r="F50" s="8">
        <f>+F47</f>
        <v>3461877</v>
      </c>
    </row>
    <row r="51" ht="12.75" hidden="1">
      <c r="A51" t="s">
        <v>19</v>
      </c>
    </row>
    <row r="53" spans="1:6" ht="12.75">
      <c r="A53" t="s">
        <v>20</v>
      </c>
      <c r="B53" s="2" t="s">
        <v>28</v>
      </c>
      <c r="E53" s="9">
        <f>+(E50/56241856)*100</f>
        <v>4.885311555152092</v>
      </c>
      <c r="F53" s="9">
        <f>+(F50/46041856)*100</f>
        <v>7.518977949107873</v>
      </c>
    </row>
    <row r="55" spans="1:6" ht="12.75">
      <c r="A55" t="s">
        <v>24</v>
      </c>
      <c r="B55" s="2" t="s">
        <v>29</v>
      </c>
      <c r="E55" s="10">
        <v>1.35</v>
      </c>
      <c r="F55" s="11" t="s">
        <v>53</v>
      </c>
    </row>
    <row r="58" ht="12.75" hidden="1">
      <c r="A58" t="s">
        <v>30</v>
      </c>
    </row>
    <row r="59" ht="12.75" hidden="1"/>
    <row r="60" ht="12.75" hidden="1">
      <c r="A60" t="s">
        <v>52</v>
      </c>
    </row>
    <row r="61" spans="1:6" ht="12.75" hidden="1">
      <c r="A61" t="s">
        <v>34</v>
      </c>
      <c r="C61" s="8">
        <v>0</v>
      </c>
      <c r="D61" s="8">
        <v>1125</v>
      </c>
      <c r="E61" s="8">
        <f aca="true" t="shared" si="0" ref="E61:E68">+D61+C61</f>
        <v>1125</v>
      </c>
      <c r="F61" s="8">
        <v>0</v>
      </c>
    </row>
    <row r="62" spans="1:6" ht="12.75" hidden="1">
      <c r="A62" t="s">
        <v>35</v>
      </c>
      <c r="C62" s="8">
        <f>+C26-C65</f>
        <v>385647</v>
      </c>
      <c r="E62" s="8">
        <f t="shared" si="0"/>
        <v>385647</v>
      </c>
      <c r="F62" s="8">
        <f>+F26</f>
        <v>357740</v>
      </c>
    </row>
    <row r="63" spans="1:6" ht="12.75" hidden="1">
      <c r="A63" t="s">
        <v>36</v>
      </c>
      <c r="C63" s="12">
        <f>23000*4+34500+25300+2760*4+4140+3036+56100</f>
        <v>226116</v>
      </c>
      <c r="E63" s="8">
        <f t="shared" si="0"/>
        <v>226116</v>
      </c>
      <c r="F63" s="8">
        <f>186000+16560</f>
        <v>202560</v>
      </c>
    </row>
    <row r="64" spans="1:6" ht="12.75" hidden="1">
      <c r="A64" t="s">
        <v>37</v>
      </c>
      <c r="C64" s="8">
        <v>60400</v>
      </c>
      <c r="E64" s="8">
        <f t="shared" si="0"/>
        <v>60400</v>
      </c>
      <c r="F64" s="8">
        <f>5220+1200</f>
        <v>6420</v>
      </c>
    </row>
    <row r="65" spans="1:6" ht="12.75" hidden="1">
      <c r="A65" t="s">
        <v>38</v>
      </c>
      <c r="C65" s="8">
        <v>4380</v>
      </c>
      <c r="E65" s="8">
        <f t="shared" si="0"/>
        <v>4380</v>
      </c>
      <c r="F65" s="8">
        <v>0</v>
      </c>
    </row>
    <row r="66" spans="1:6" ht="12.75" hidden="1">
      <c r="A66" t="s">
        <v>39</v>
      </c>
      <c r="C66" s="8">
        <v>104566</v>
      </c>
      <c r="E66" s="8">
        <f t="shared" si="0"/>
        <v>104566</v>
      </c>
      <c r="F66" s="8">
        <v>89060</v>
      </c>
    </row>
    <row r="67" spans="1:6" ht="12.75" hidden="1">
      <c r="A67" t="s">
        <v>44</v>
      </c>
      <c r="C67" s="8">
        <v>1989</v>
      </c>
      <c r="E67" s="8">
        <f t="shared" si="0"/>
        <v>1989</v>
      </c>
      <c r="F67" s="8">
        <v>418</v>
      </c>
    </row>
    <row r="68" spans="1:6" ht="12.75" hidden="1">
      <c r="A68" t="s">
        <v>45</v>
      </c>
      <c r="C68" s="8">
        <v>20258</v>
      </c>
      <c r="E68" s="8">
        <f t="shared" si="0"/>
        <v>20258</v>
      </c>
      <c r="F68" s="8">
        <v>0</v>
      </c>
    </row>
    <row r="69" ht="12.75" hidden="1">
      <c r="A69" t="s">
        <v>51</v>
      </c>
    </row>
    <row r="70" spans="1:6" ht="12.75" hidden="1">
      <c r="A70" t="s">
        <v>46</v>
      </c>
      <c r="C70" s="8">
        <v>-15000</v>
      </c>
      <c r="E70" s="8">
        <f>+D70+C70</f>
        <v>-15000</v>
      </c>
      <c r="F70" s="8">
        <v>0</v>
      </c>
    </row>
    <row r="71" spans="1:6" ht="12.75" hidden="1">
      <c r="A71" t="s">
        <v>47</v>
      </c>
      <c r="C71" s="8">
        <f>-(40337+54390-30909-28450)</f>
        <v>-35368</v>
      </c>
      <c r="E71" s="8">
        <f>+D71+C71</f>
        <v>-35368</v>
      </c>
      <c r="F71" s="8">
        <f>-(21627+197010-43203-177252)</f>
        <v>1818</v>
      </c>
    </row>
    <row r="72" spans="1:6" ht="12.75" hidden="1">
      <c r="A72" t="s">
        <v>48</v>
      </c>
      <c r="C72" s="8">
        <f>-(45873+888)</f>
        <v>-46761</v>
      </c>
      <c r="D72" s="8">
        <v>-32894.89</v>
      </c>
      <c r="E72" s="8">
        <f>+D72+C72</f>
        <v>-79655.89</v>
      </c>
      <c r="F72" s="8">
        <v>-80609</v>
      </c>
    </row>
    <row r="73" spans="1:6" ht="12.75" hidden="1">
      <c r="A73" t="s">
        <v>49</v>
      </c>
      <c r="C73" s="8">
        <v>-34800</v>
      </c>
      <c r="E73" s="8">
        <f>+D73+C73</f>
        <v>-34800</v>
      </c>
      <c r="F73" s="8">
        <v>-44400</v>
      </c>
    </row>
    <row r="74" ht="12.75" hidden="1"/>
    <row r="75" ht="12.75" hidden="1"/>
    <row r="76" ht="12.75" hidden="1"/>
    <row r="77" ht="12.75" hidden="1">
      <c r="A77" s="7" t="s">
        <v>41</v>
      </c>
    </row>
    <row r="78" ht="12.75" hidden="1"/>
    <row r="79" ht="12.75" hidden="1"/>
    <row r="80" ht="12.75" hidden="1">
      <c r="A80" t="s">
        <v>42</v>
      </c>
    </row>
    <row r="81" ht="12.75" hidden="1">
      <c r="A81" t="s">
        <v>40</v>
      </c>
    </row>
    <row r="82" ht="12.75" hidden="1"/>
    <row r="83" ht="12.75" hidden="1">
      <c r="A83" t="s">
        <v>43</v>
      </c>
    </row>
    <row r="84" ht="12.75" hidden="1"/>
    <row r="85" ht="12.75" hidden="1">
      <c r="A85" t="s">
        <v>50</v>
      </c>
    </row>
    <row r="87" ht="14.25">
      <c r="A87" s="15" t="s">
        <v>61</v>
      </c>
    </row>
    <row r="89" ht="12.75">
      <c r="A89" s="13" t="s">
        <v>62</v>
      </c>
    </row>
    <row r="90" ht="12.75">
      <c r="A90" t="s">
        <v>63</v>
      </c>
    </row>
    <row r="91" ht="12.75">
      <c r="A91" t="s">
        <v>70</v>
      </c>
    </row>
    <row r="93" ht="12.75">
      <c r="A93" t="s">
        <v>71</v>
      </c>
    </row>
    <row r="94" ht="12.75">
      <c r="A94" t="s">
        <v>66</v>
      </c>
    </row>
    <row r="95" ht="12.75">
      <c r="A95" t="s">
        <v>67</v>
      </c>
    </row>
    <row r="96" ht="12.75">
      <c r="A96" t="s">
        <v>68</v>
      </c>
    </row>
    <row r="97" ht="12.75">
      <c r="A97" t="s">
        <v>69</v>
      </c>
    </row>
    <row r="99" ht="12.75">
      <c r="A99" t="s">
        <v>72</v>
      </c>
    </row>
    <row r="100" ht="12.75">
      <c r="A100" t="s">
        <v>75</v>
      </c>
    </row>
    <row r="101" ht="12.75">
      <c r="A101" t="s">
        <v>73</v>
      </c>
    </row>
    <row r="102" ht="12.75">
      <c r="A102" t="s">
        <v>74</v>
      </c>
    </row>
    <row r="104" ht="12.75">
      <c r="A104" t="s">
        <v>64</v>
      </c>
    </row>
    <row r="105" ht="12.75">
      <c r="A105" t="s">
        <v>80</v>
      </c>
    </row>
    <row r="106" ht="12.75">
      <c r="A106" t="s">
        <v>81</v>
      </c>
    </row>
    <row r="107" ht="12.75">
      <c r="A107" t="s">
        <v>82</v>
      </c>
    </row>
    <row r="108" ht="12.75">
      <c r="A108" t="s">
        <v>83</v>
      </c>
    </row>
    <row r="109" ht="12.75">
      <c r="A109" t="s">
        <v>84</v>
      </c>
    </row>
    <row r="110" ht="12.75">
      <c r="A110" t="s">
        <v>85</v>
      </c>
    </row>
    <row r="111" ht="12.75">
      <c r="A111" t="s">
        <v>86</v>
      </c>
    </row>
    <row r="112" ht="12.75">
      <c r="A112" t="s">
        <v>87</v>
      </c>
    </row>
    <row r="116" ht="15">
      <c r="A116" s="16" t="s">
        <v>65</v>
      </c>
    </row>
    <row r="118" ht="12.75">
      <c r="A118" t="s">
        <v>76</v>
      </c>
    </row>
    <row r="119" ht="12.75">
      <c r="A119" t="s">
        <v>77</v>
      </c>
    </row>
    <row r="120" ht="12.75">
      <c r="A120" t="s">
        <v>78</v>
      </c>
    </row>
    <row r="121" ht="12.75">
      <c r="A121" t="s">
        <v>79</v>
      </c>
    </row>
    <row r="123" ht="12.75">
      <c r="A123" t="s">
        <v>88</v>
      </c>
    </row>
    <row r="124" ht="12.75">
      <c r="A124" t="s">
        <v>89</v>
      </c>
    </row>
    <row r="125" ht="12.75">
      <c r="A125" t="s">
        <v>90</v>
      </c>
    </row>
    <row r="126" ht="12.75">
      <c r="A126" t="s">
        <v>91</v>
      </c>
    </row>
    <row r="127" ht="12.75">
      <c r="A127" t="s">
        <v>92</v>
      </c>
    </row>
    <row r="128" ht="12.75">
      <c r="A128" t="s">
        <v>93</v>
      </c>
    </row>
    <row r="129" ht="12.75">
      <c r="A129" t="s">
        <v>94</v>
      </c>
    </row>
    <row r="130" ht="12.75">
      <c r="A130" t="s">
        <v>95</v>
      </c>
    </row>
    <row r="131" ht="12.75">
      <c r="A131" t="s">
        <v>96</v>
      </c>
    </row>
  </sheetData>
  <printOptions/>
  <pageMargins left="0.5511811023622047" right="0.15748031496062992" top="0.5905511811023623" bottom="0.1968503937007874" header="0.11811023622047245" footer="0.11811023622047245"/>
  <pageSetup orientation="portrait" paperSize="9" r:id="rId1"/>
  <headerFooter alignWithMargins="0">
    <oddHeader>&amp;C&amp;A</oddHeader>
    <oddFooter>&amp;CPage &amp;P of &amp;N</oddFooter>
  </headerFooter>
  <rowBreaks count="1" manualBreakCount="1"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1"/>
  <sheetViews>
    <sheetView tabSelected="1" zoomScale="75" zoomScaleNormal="75" workbookViewId="0" topLeftCell="A1">
      <pane xSplit="3" ySplit="15" topLeftCell="D2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9" sqref="C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55.28125" style="0" customWidth="1"/>
    <col min="4" max="4" width="5.00390625" style="2" hidden="1" customWidth="1"/>
    <col min="5" max="6" width="14.8515625" style="5" hidden="1" customWidth="1"/>
    <col min="7" max="7" width="17.421875" style="5" customWidth="1"/>
    <col min="8" max="8" width="19.00390625" style="5" customWidth="1"/>
    <col min="9" max="9" width="13.421875" style="5" hidden="1" customWidth="1"/>
    <col min="10" max="10" width="13.00390625" style="5" hidden="1" customWidth="1"/>
    <col min="11" max="11" width="17.57421875" style="5" customWidth="1"/>
    <col min="12" max="12" width="13.7109375" style="5" hidden="1" customWidth="1"/>
    <col min="13" max="13" width="12.140625" style="5" hidden="1" customWidth="1"/>
    <col min="14" max="14" width="20.7109375" style="5" customWidth="1"/>
  </cols>
  <sheetData>
    <row r="1" spans="1:14" ht="15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80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80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2.75">
      <c r="A4" s="80" t="s">
        <v>193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2.75">
      <c r="A5" s="80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3:6" ht="12.75">
      <c r="C6" s="1"/>
      <c r="D6" s="3"/>
      <c r="E6" s="4"/>
      <c r="F6" s="4"/>
    </row>
    <row r="7" spans="1:14" ht="12.75">
      <c r="A7" s="80" t="s">
        <v>130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3:6" ht="12.75">
      <c r="C8" s="1"/>
      <c r="D8" s="3"/>
      <c r="E8" s="4"/>
      <c r="F8" s="4"/>
    </row>
    <row r="9" spans="3:6" ht="12.75">
      <c r="C9" s="1"/>
      <c r="D9" s="3"/>
      <c r="E9" s="4"/>
      <c r="F9" s="4"/>
    </row>
    <row r="10" spans="1:14" ht="15">
      <c r="A10" s="58"/>
      <c r="B10" s="58"/>
      <c r="C10" s="59"/>
      <c r="D10" s="60"/>
      <c r="E10" s="61"/>
      <c r="F10" s="61"/>
      <c r="G10" s="75" t="s">
        <v>102</v>
      </c>
      <c r="H10" s="76"/>
      <c r="I10" s="37"/>
      <c r="J10" s="37"/>
      <c r="K10" s="77" t="s">
        <v>103</v>
      </c>
      <c r="L10" s="77"/>
      <c r="M10" s="77"/>
      <c r="N10" s="77"/>
    </row>
    <row r="11" spans="1:14" ht="12.75">
      <c r="A11" s="39"/>
      <c r="B11" s="38"/>
      <c r="C11" s="25"/>
      <c r="D11" s="26"/>
      <c r="E11" s="27"/>
      <c r="F11" s="27"/>
      <c r="G11" s="28" t="s">
        <v>104</v>
      </c>
      <c r="H11" s="28" t="s">
        <v>107</v>
      </c>
      <c r="I11" s="28"/>
      <c r="J11" s="28"/>
      <c r="K11" s="28" t="s">
        <v>104</v>
      </c>
      <c r="L11" s="28"/>
      <c r="M11" s="28"/>
      <c r="N11" s="28" t="s">
        <v>107</v>
      </c>
    </row>
    <row r="12" spans="1:14" ht="12.75">
      <c r="A12" s="31"/>
      <c r="B12" s="29"/>
      <c r="C12" s="29"/>
      <c r="D12" s="26" t="s">
        <v>25</v>
      </c>
      <c r="E12" s="30" t="s">
        <v>21</v>
      </c>
      <c r="F12" s="30" t="s">
        <v>22</v>
      </c>
      <c r="G12" s="28" t="s">
        <v>105</v>
      </c>
      <c r="H12" s="28" t="s">
        <v>108</v>
      </c>
      <c r="I12" s="30" t="s">
        <v>21</v>
      </c>
      <c r="J12" s="30" t="s">
        <v>22</v>
      </c>
      <c r="K12" s="28" t="s">
        <v>105</v>
      </c>
      <c r="L12" s="30" t="s">
        <v>21</v>
      </c>
      <c r="M12" s="30" t="s">
        <v>22</v>
      </c>
      <c r="N12" s="28" t="s">
        <v>108</v>
      </c>
    </row>
    <row r="13" spans="1:14" ht="12.75">
      <c r="A13" s="31"/>
      <c r="B13" s="29"/>
      <c r="C13" s="29"/>
      <c r="D13" s="31"/>
      <c r="E13" s="32"/>
      <c r="F13" s="32"/>
      <c r="G13" s="28" t="s">
        <v>106</v>
      </c>
      <c r="H13" s="28" t="s">
        <v>106</v>
      </c>
      <c r="I13" s="32"/>
      <c r="J13" s="32"/>
      <c r="K13" s="28" t="s">
        <v>109</v>
      </c>
      <c r="L13" s="32"/>
      <c r="M13" s="32"/>
      <c r="N13" s="28" t="s">
        <v>110</v>
      </c>
    </row>
    <row r="14" spans="1:14" ht="12.75">
      <c r="A14" s="31"/>
      <c r="B14" s="29"/>
      <c r="C14" s="29"/>
      <c r="D14" s="31"/>
      <c r="E14" s="32"/>
      <c r="F14" s="32"/>
      <c r="G14" s="52" t="s">
        <v>155</v>
      </c>
      <c r="H14" s="52" t="s">
        <v>156</v>
      </c>
      <c r="I14" s="32"/>
      <c r="J14" s="32"/>
      <c r="K14" s="52" t="s">
        <v>155</v>
      </c>
      <c r="L14" s="52" t="s">
        <v>156</v>
      </c>
      <c r="M14" s="32"/>
      <c r="N14" s="52" t="s">
        <v>156</v>
      </c>
    </row>
    <row r="15" spans="1:14" ht="12.75">
      <c r="A15" s="34"/>
      <c r="B15" s="33"/>
      <c r="C15" s="33"/>
      <c r="D15" s="34"/>
      <c r="E15" s="35" t="s">
        <v>23</v>
      </c>
      <c r="F15" s="35" t="s">
        <v>23</v>
      </c>
      <c r="G15" s="36" t="s">
        <v>97</v>
      </c>
      <c r="H15" s="36" t="s">
        <v>97</v>
      </c>
      <c r="I15" s="35" t="s">
        <v>23</v>
      </c>
      <c r="J15" s="35" t="s">
        <v>23</v>
      </c>
      <c r="K15" s="36" t="s">
        <v>97</v>
      </c>
      <c r="L15" s="35" t="s">
        <v>23</v>
      </c>
      <c r="M15" s="35" t="s">
        <v>23</v>
      </c>
      <c r="N15" s="36" t="s">
        <v>97</v>
      </c>
    </row>
    <row r="16" spans="1:14" ht="12.75">
      <c r="A16" s="31"/>
      <c r="B16" s="29"/>
      <c r="C16" s="38"/>
      <c r="D16" s="39"/>
      <c r="E16" s="40"/>
      <c r="F16" s="40"/>
      <c r="G16" s="40"/>
      <c r="H16" s="40"/>
      <c r="I16" s="40"/>
      <c r="J16" s="40"/>
      <c r="K16" s="41"/>
      <c r="L16" s="40"/>
      <c r="M16" s="40"/>
      <c r="N16" s="41"/>
    </row>
    <row r="17" spans="1:14" ht="12.75">
      <c r="A17" s="31">
        <v>1</v>
      </c>
      <c r="B17" s="31" t="s">
        <v>131</v>
      </c>
      <c r="C17" s="29" t="s">
        <v>159</v>
      </c>
      <c r="D17" s="31"/>
      <c r="E17" s="32">
        <v>9092</v>
      </c>
      <c r="F17" s="32">
        <v>0</v>
      </c>
      <c r="G17" s="32">
        <f>+F17+E17</f>
        <v>9092</v>
      </c>
      <c r="H17" s="32">
        <v>9139</v>
      </c>
      <c r="I17" s="32">
        <v>31880</v>
      </c>
      <c r="J17" s="32">
        <v>0</v>
      </c>
      <c r="K17" s="32">
        <f>+J17+I17</f>
        <v>31880</v>
      </c>
      <c r="L17" s="32">
        <v>28047</v>
      </c>
      <c r="M17" s="32">
        <v>0</v>
      </c>
      <c r="N17" s="32">
        <f>+M17+L17</f>
        <v>28047</v>
      </c>
    </row>
    <row r="18" spans="1:14" ht="12.75">
      <c r="A18" s="31"/>
      <c r="B18" s="31" t="s">
        <v>132</v>
      </c>
      <c r="C18" s="29" t="s">
        <v>1</v>
      </c>
      <c r="D18" s="31"/>
      <c r="E18" s="32">
        <v>0</v>
      </c>
      <c r="F18" s="32">
        <v>0</v>
      </c>
      <c r="G18" s="32">
        <f>+F18+E18</f>
        <v>0</v>
      </c>
      <c r="H18" s="32">
        <v>0</v>
      </c>
      <c r="I18" s="32">
        <v>0</v>
      </c>
      <c r="J18" s="32">
        <v>0</v>
      </c>
      <c r="K18" s="32">
        <f>+J18+I18</f>
        <v>0</v>
      </c>
      <c r="L18" s="32">
        <v>0</v>
      </c>
      <c r="M18" s="32">
        <v>0</v>
      </c>
      <c r="N18" s="32">
        <f>+M18+L18</f>
        <v>0</v>
      </c>
    </row>
    <row r="19" spans="1:14" ht="12.75">
      <c r="A19" s="34"/>
      <c r="B19" s="63" t="s">
        <v>133</v>
      </c>
      <c r="C19" s="33" t="s">
        <v>185</v>
      </c>
      <c r="D19" s="34"/>
      <c r="E19" s="50">
        <v>37</v>
      </c>
      <c r="F19" s="50">
        <v>0</v>
      </c>
      <c r="G19" s="50">
        <f>+F19+E19</f>
        <v>37</v>
      </c>
      <c r="H19" s="50">
        <v>85</v>
      </c>
      <c r="I19" s="50">
        <v>257</v>
      </c>
      <c r="J19" s="50">
        <v>0</v>
      </c>
      <c r="K19" s="50">
        <f>+J19+I19</f>
        <v>257</v>
      </c>
      <c r="L19" s="50">
        <v>352</v>
      </c>
      <c r="M19" s="50">
        <v>0</v>
      </c>
      <c r="N19" s="50">
        <f>+M19+L19</f>
        <v>352</v>
      </c>
    </row>
    <row r="20" spans="1:14" ht="12.75">
      <c r="A20" s="31"/>
      <c r="B20" s="31"/>
      <c r="C20" s="29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75">
      <c r="A21" s="31">
        <v>2</v>
      </c>
      <c r="B21" s="31" t="s">
        <v>131</v>
      </c>
      <c r="C21" s="29" t="s">
        <v>160</v>
      </c>
      <c r="D21" s="31" t="s">
        <v>26</v>
      </c>
      <c r="E21" s="32">
        <f>+E31+E25+E27</f>
        <v>1723</v>
      </c>
      <c r="F21" s="32">
        <f>+F31+F25+F27</f>
        <v>0</v>
      </c>
      <c r="G21" s="32">
        <f>+F21+E21</f>
        <v>1723</v>
      </c>
      <c r="H21" s="32">
        <f>+H31+H25+H27</f>
        <v>2896</v>
      </c>
      <c r="I21" s="32">
        <f>+I31+I25+I27</f>
        <v>8464</v>
      </c>
      <c r="J21" s="68">
        <f>+J31+J25+J27</f>
        <v>0</v>
      </c>
      <c r="K21" s="32">
        <f>+J21+I21</f>
        <v>8464</v>
      </c>
      <c r="L21" s="32">
        <f>+L31+L25+L27</f>
        <v>7510</v>
      </c>
      <c r="M21" s="32">
        <f>+M31+M25+M27</f>
        <v>0</v>
      </c>
      <c r="N21" s="32">
        <f>+M21+L21</f>
        <v>7510</v>
      </c>
    </row>
    <row r="22" spans="1:14" ht="12.75">
      <c r="A22" s="31"/>
      <c r="B22" s="31"/>
      <c r="C22" s="29" t="s">
        <v>98</v>
      </c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.75">
      <c r="A23" s="31"/>
      <c r="B23" s="31"/>
      <c r="C23" s="29" t="s">
        <v>148</v>
      </c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75">
      <c r="A24" s="31"/>
      <c r="B24" s="31"/>
      <c r="C24" s="29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75">
      <c r="A25" s="31"/>
      <c r="B25" s="31" t="s">
        <v>132</v>
      </c>
      <c r="C25" s="29" t="s">
        <v>161</v>
      </c>
      <c r="D25" s="31"/>
      <c r="E25" s="42">
        <v>1</v>
      </c>
      <c r="F25" s="32">
        <v>0</v>
      </c>
      <c r="G25" s="32">
        <f>+F25+E25</f>
        <v>1</v>
      </c>
      <c r="H25" s="32">
        <v>0</v>
      </c>
      <c r="I25" s="32">
        <v>2</v>
      </c>
      <c r="J25" s="32">
        <v>0</v>
      </c>
      <c r="K25" s="32">
        <f>+J25+I25</f>
        <v>2</v>
      </c>
      <c r="L25" s="32">
        <v>118</v>
      </c>
      <c r="M25" s="32">
        <v>0</v>
      </c>
      <c r="N25" s="32">
        <f>+M25+L25</f>
        <v>118</v>
      </c>
    </row>
    <row r="26" spans="1:14" ht="12.75">
      <c r="A26" s="31"/>
      <c r="B26" s="31"/>
      <c r="C26" s="29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31"/>
      <c r="B27" s="62" t="s">
        <v>133</v>
      </c>
      <c r="C27" s="29" t="s">
        <v>147</v>
      </c>
      <c r="D27" s="31"/>
      <c r="E27" s="32">
        <v>430</v>
      </c>
      <c r="F27" s="32">
        <v>0</v>
      </c>
      <c r="G27" s="32">
        <f>+F27+E27</f>
        <v>430</v>
      </c>
      <c r="H27" s="32">
        <v>325</v>
      </c>
      <c r="I27" s="32">
        <v>1438</v>
      </c>
      <c r="J27" s="32">
        <v>0</v>
      </c>
      <c r="K27" s="32">
        <f>+J27+I27</f>
        <v>1438</v>
      </c>
      <c r="L27" s="32">
        <v>943</v>
      </c>
      <c r="M27" s="32">
        <v>0</v>
      </c>
      <c r="N27" s="32">
        <f>+M27+L27</f>
        <v>943</v>
      </c>
    </row>
    <row r="28" spans="1:14" ht="12.75">
      <c r="A28" s="31"/>
      <c r="B28" s="31"/>
      <c r="C28" s="29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1"/>
      <c r="B29" s="31" t="s">
        <v>134</v>
      </c>
      <c r="C29" s="29" t="s">
        <v>8</v>
      </c>
      <c r="D29" s="31"/>
      <c r="E29" s="32">
        <v>0</v>
      </c>
      <c r="F29" s="32">
        <v>0</v>
      </c>
      <c r="G29" s="32">
        <f>+F29+E29</f>
        <v>0</v>
      </c>
      <c r="H29" s="32">
        <v>0</v>
      </c>
      <c r="I29" s="32">
        <v>0</v>
      </c>
      <c r="J29" s="32">
        <v>0</v>
      </c>
      <c r="K29" s="32">
        <f>+J29+I29</f>
        <v>0</v>
      </c>
      <c r="L29" s="32">
        <v>0</v>
      </c>
      <c r="M29" s="32">
        <v>0</v>
      </c>
      <c r="N29" s="32">
        <f>+M29+L29</f>
        <v>0</v>
      </c>
    </row>
    <row r="30" spans="1:14" ht="12.75">
      <c r="A30" s="31"/>
      <c r="B30" s="31"/>
      <c r="C30" s="29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1"/>
      <c r="B31" s="31" t="s">
        <v>135</v>
      </c>
      <c r="C31" s="29" t="s">
        <v>162</v>
      </c>
      <c r="D31" s="31"/>
      <c r="E31" s="32">
        <f>1467-175</f>
        <v>1292</v>
      </c>
      <c r="F31" s="32">
        <v>0</v>
      </c>
      <c r="G31" s="32">
        <f>+F31+E31</f>
        <v>1292</v>
      </c>
      <c r="H31" s="32">
        <v>2571</v>
      </c>
      <c r="I31" s="32">
        <f>7199-175</f>
        <v>7024</v>
      </c>
      <c r="J31" s="32">
        <v>0</v>
      </c>
      <c r="K31" s="32">
        <f>+J31+I31</f>
        <v>7024</v>
      </c>
      <c r="L31" s="32">
        <v>6449</v>
      </c>
      <c r="M31" s="32">
        <v>0</v>
      </c>
      <c r="N31" s="32">
        <f>+M31+L31</f>
        <v>6449</v>
      </c>
    </row>
    <row r="32" spans="1:14" ht="12.75">
      <c r="A32" s="31"/>
      <c r="B32" s="31"/>
      <c r="C32" s="29" t="s">
        <v>12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1"/>
      <c r="B33" s="31"/>
      <c r="C33" s="29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1"/>
      <c r="B34" s="31" t="s">
        <v>136</v>
      </c>
      <c r="C34" s="29" t="s">
        <v>163</v>
      </c>
      <c r="D34" s="31"/>
      <c r="E34" s="32">
        <v>0</v>
      </c>
      <c r="F34" s="32">
        <v>0</v>
      </c>
      <c r="G34" s="32">
        <f>+F34+E34</f>
        <v>0</v>
      </c>
      <c r="H34" s="32">
        <v>0</v>
      </c>
      <c r="I34" s="32">
        <v>0</v>
      </c>
      <c r="J34" s="32">
        <v>0</v>
      </c>
      <c r="K34" s="32">
        <f>+J34+I34</f>
        <v>0</v>
      </c>
      <c r="L34" s="32">
        <v>0</v>
      </c>
      <c r="M34" s="32">
        <v>0</v>
      </c>
      <c r="N34" s="32">
        <f>+M34+L34</f>
        <v>0</v>
      </c>
    </row>
    <row r="35" spans="1:14" ht="12.75">
      <c r="A35" s="31"/>
      <c r="B35" s="31"/>
      <c r="C35" s="29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>
      <c r="A36" s="31"/>
      <c r="B36" s="31" t="s">
        <v>137</v>
      </c>
      <c r="C36" s="29" t="s">
        <v>191</v>
      </c>
      <c r="D36" s="31"/>
      <c r="E36" s="32">
        <f>+E31+E34</f>
        <v>1292</v>
      </c>
      <c r="F36" s="32">
        <f>+F31+F34</f>
        <v>0</v>
      </c>
      <c r="G36" s="32">
        <f>+F36+E36</f>
        <v>1292</v>
      </c>
      <c r="H36" s="32">
        <f>+H31+H34</f>
        <v>2571</v>
      </c>
      <c r="I36" s="32">
        <f>+I31+I34</f>
        <v>7024</v>
      </c>
      <c r="J36" s="32">
        <f>+J31+J34</f>
        <v>0</v>
      </c>
      <c r="K36" s="32">
        <f>+J36+I36</f>
        <v>7024</v>
      </c>
      <c r="L36" s="32">
        <f>+L31+L34</f>
        <v>6449</v>
      </c>
      <c r="M36" s="32">
        <f>+M31+M34</f>
        <v>0</v>
      </c>
      <c r="N36" s="32">
        <f>+M36+L36</f>
        <v>6449</v>
      </c>
    </row>
    <row r="37" spans="1:14" ht="12.75">
      <c r="A37" s="31"/>
      <c r="B37" s="31"/>
      <c r="C37" s="29" t="s">
        <v>149</v>
      </c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>
      <c r="A38" s="31"/>
      <c r="B38" s="31"/>
      <c r="C38" s="29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13" customFormat="1" ht="12.75">
      <c r="A39" s="44"/>
      <c r="B39" s="44" t="s">
        <v>138</v>
      </c>
      <c r="C39" s="43" t="s">
        <v>164</v>
      </c>
      <c r="D39" s="44" t="s">
        <v>27</v>
      </c>
      <c r="E39" s="45">
        <v>131</v>
      </c>
      <c r="F39" s="45">
        <v>0</v>
      </c>
      <c r="G39" s="45">
        <f>+F39+E39</f>
        <v>131</v>
      </c>
      <c r="H39" s="69">
        <v>0</v>
      </c>
      <c r="I39" s="45">
        <v>886</v>
      </c>
      <c r="J39" s="45">
        <v>0</v>
      </c>
      <c r="K39" s="45">
        <f>+J39+I39</f>
        <v>886</v>
      </c>
      <c r="L39" s="45">
        <v>498</v>
      </c>
      <c r="M39" s="45">
        <v>0</v>
      </c>
      <c r="N39" s="45">
        <f>+M39+L39</f>
        <v>498</v>
      </c>
    </row>
    <row r="40" spans="1:14" ht="12.75">
      <c r="A40" s="31"/>
      <c r="B40" s="31"/>
      <c r="C40" s="29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>
      <c r="A41" s="31"/>
      <c r="B41" s="31" t="s">
        <v>139</v>
      </c>
      <c r="C41" s="29" t="s">
        <v>165</v>
      </c>
      <c r="D41" s="31"/>
      <c r="E41" s="32">
        <f>+E36-E39</f>
        <v>1161</v>
      </c>
      <c r="F41" s="32">
        <f>+F36-F39</f>
        <v>0</v>
      </c>
      <c r="G41" s="32">
        <f>+F41+E41</f>
        <v>1161</v>
      </c>
      <c r="H41" s="32">
        <f>+H36-H39</f>
        <v>2571</v>
      </c>
      <c r="I41" s="32">
        <f>+I36-I39</f>
        <v>6138</v>
      </c>
      <c r="J41" s="32">
        <f>+J36-J39</f>
        <v>0</v>
      </c>
      <c r="K41" s="32">
        <f>+J41+I41</f>
        <v>6138</v>
      </c>
      <c r="L41" s="32">
        <f>+L36-L39</f>
        <v>5951</v>
      </c>
      <c r="M41" s="32">
        <f>+M36-M39</f>
        <v>0</v>
      </c>
      <c r="N41" s="32">
        <f>+M41+L41</f>
        <v>5951</v>
      </c>
    </row>
    <row r="42" spans="1:14" ht="12.75">
      <c r="A42" s="31"/>
      <c r="B42" s="31"/>
      <c r="C42" s="29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75">
      <c r="A43" s="31"/>
      <c r="B43" s="31"/>
      <c r="C43" s="29" t="s">
        <v>150</v>
      </c>
      <c r="D43" s="31"/>
      <c r="E43" s="32">
        <v>0</v>
      </c>
      <c r="F43" s="32">
        <v>0</v>
      </c>
      <c r="G43" s="32">
        <f>+F43+E43</f>
        <v>0</v>
      </c>
      <c r="H43" s="32">
        <v>0</v>
      </c>
      <c r="I43" s="32">
        <v>0</v>
      </c>
      <c r="J43" s="32">
        <v>0</v>
      </c>
      <c r="K43" s="32">
        <f>+J43+I43</f>
        <v>0</v>
      </c>
      <c r="L43" s="32">
        <f>+K43+J43</f>
        <v>0</v>
      </c>
      <c r="M43" s="32">
        <v>0</v>
      </c>
      <c r="N43" s="32">
        <f>+M43+L43</f>
        <v>0</v>
      </c>
    </row>
    <row r="44" spans="1:14" ht="12.75">
      <c r="A44" s="31"/>
      <c r="B44" s="31"/>
      <c r="C44" s="2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75">
      <c r="A45" s="31"/>
      <c r="B45" s="31" t="s">
        <v>140</v>
      </c>
      <c r="C45" s="29" t="s">
        <v>167</v>
      </c>
      <c r="D45" s="31"/>
      <c r="E45" s="32"/>
      <c r="F45" s="32"/>
      <c r="G45" s="32">
        <v>0</v>
      </c>
      <c r="H45" s="32">
        <v>0</v>
      </c>
      <c r="I45" s="32"/>
      <c r="J45" s="32"/>
      <c r="K45" s="32">
        <v>0</v>
      </c>
      <c r="L45" s="32"/>
      <c r="M45" s="32"/>
      <c r="N45" s="32">
        <v>0</v>
      </c>
    </row>
    <row r="46" spans="1:14" ht="12.75">
      <c r="A46" s="31"/>
      <c r="B46" s="31"/>
      <c r="C46" s="29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75">
      <c r="A47" s="31"/>
      <c r="B47" s="31" t="s">
        <v>141</v>
      </c>
      <c r="C47" s="29" t="s">
        <v>166</v>
      </c>
      <c r="D47" s="31"/>
      <c r="E47" s="32">
        <f>+E41-E43</f>
        <v>1161</v>
      </c>
      <c r="F47" s="32">
        <f>+F41-F43</f>
        <v>0</v>
      </c>
      <c r="G47" s="32">
        <f>+F47+E47</f>
        <v>1161</v>
      </c>
      <c r="H47" s="32">
        <f>+H41-H43</f>
        <v>2571</v>
      </c>
      <c r="I47" s="32">
        <f>+I41-I43</f>
        <v>6138</v>
      </c>
      <c r="J47" s="32">
        <f>+J41-J43</f>
        <v>0</v>
      </c>
      <c r="K47" s="32">
        <f>+J47+I47</f>
        <v>6138</v>
      </c>
      <c r="L47" s="32">
        <f>+L41-L43</f>
        <v>5951</v>
      </c>
      <c r="M47" s="32">
        <f>+M41-M43</f>
        <v>0</v>
      </c>
      <c r="N47" s="32">
        <f>+M47+L47</f>
        <v>5951</v>
      </c>
    </row>
    <row r="48" spans="1:14" ht="12.75">
      <c r="A48" s="31"/>
      <c r="B48" s="31"/>
      <c r="C48" s="29" t="s">
        <v>17</v>
      </c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" customHeight="1">
      <c r="A49" s="31"/>
      <c r="B49" s="31"/>
      <c r="C49" s="29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75">
      <c r="A50" s="31"/>
      <c r="B50" s="31" t="s">
        <v>144</v>
      </c>
      <c r="C50" s="29" t="s">
        <v>142</v>
      </c>
      <c r="D50" s="31"/>
      <c r="E50" s="32"/>
      <c r="F50" s="32"/>
      <c r="G50" s="32">
        <f>+F50+E50</f>
        <v>0</v>
      </c>
      <c r="H50" s="32">
        <v>0</v>
      </c>
      <c r="I50" s="32">
        <v>0</v>
      </c>
      <c r="J50" s="32"/>
      <c r="K50" s="32">
        <f>+J50+I50</f>
        <v>0</v>
      </c>
      <c r="L50" s="32"/>
      <c r="M50" s="32"/>
      <c r="N50" s="32">
        <f>+M50+L50</f>
        <v>0</v>
      </c>
    </row>
    <row r="51" spans="1:14" ht="12.75">
      <c r="A51" s="31"/>
      <c r="B51" s="31"/>
      <c r="C51" s="29" t="s">
        <v>151</v>
      </c>
      <c r="D51" s="31"/>
      <c r="E51" s="32"/>
      <c r="F51" s="32"/>
      <c r="G51" s="32">
        <f>+F51+E51</f>
        <v>0</v>
      </c>
      <c r="H51" s="32">
        <v>0</v>
      </c>
      <c r="I51" s="32">
        <v>0</v>
      </c>
      <c r="J51" s="32"/>
      <c r="K51" s="32">
        <f>+J51+I51</f>
        <v>0</v>
      </c>
      <c r="L51" s="32"/>
      <c r="M51" s="32"/>
      <c r="N51" s="32">
        <f>+M51+L51</f>
        <v>0</v>
      </c>
    </row>
    <row r="52" spans="1:14" ht="12.75">
      <c r="A52" s="31"/>
      <c r="B52" s="31"/>
      <c r="C52" s="29" t="s">
        <v>143</v>
      </c>
      <c r="D52" s="31"/>
      <c r="E52" s="32"/>
      <c r="F52" s="32"/>
      <c r="G52" s="32">
        <f>+F52+E52</f>
        <v>0</v>
      </c>
      <c r="H52" s="32">
        <v>0</v>
      </c>
      <c r="I52" s="32">
        <v>0</v>
      </c>
      <c r="J52" s="32"/>
      <c r="K52" s="32">
        <f>+J52+I52</f>
        <v>0</v>
      </c>
      <c r="L52" s="32"/>
      <c r="M52" s="32"/>
      <c r="N52" s="32">
        <f>+M52+L52</f>
        <v>0</v>
      </c>
    </row>
    <row r="53" spans="1:14" ht="12.75">
      <c r="A53" s="31"/>
      <c r="B53" s="31"/>
      <c r="C53" s="29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1"/>
      <c r="B54" s="31" t="s">
        <v>168</v>
      </c>
      <c r="C54" s="29" t="s">
        <v>169</v>
      </c>
      <c r="D54" s="31"/>
      <c r="E54" s="32">
        <f>+E47</f>
        <v>1161</v>
      </c>
      <c r="F54" s="32">
        <f>+F47</f>
        <v>0</v>
      </c>
      <c r="G54" s="32">
        <f>+F54+E54</f>
        <v>1161</v>
      </c>
      <c r="H54" s="32">
        <f>+H47</f>
        <v>2571</v>
      </c>
      <c r="I54" s="32">
        <f>+I47</f>
        <v>6138</v>
      </c>
      <c r="J54" s="32">
        <f>+J47</f>
        <v>0</v>
      </c>
      <c r="K54" s="32">
        <f>+J54+I54</f>
        <v>6138</v>
      </c>
      <c r="L54" s="32">
        <f>+L47</f>
        <v>5951</v>
      </c>
      <c r="M54" s="32">
        <f>+M47</f>
        <v>0</v>
      </c>
      <c r="N54" s="32">
        <f>+M54+L54</f>
        <v>5951</v>
      </c>
    </row>
    <row r="55" spans="1:14" ht="12.75">
      <c r="A55" s="34"/>
      <c r="B55" s="34"/>
      <c r="C55" s="33"/>
      <c r="D55" s="34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31"/>
      <c r="B56" s="31"/>
      <c r="C56" s="29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s="17" customFormat="1" ht="12.75">
      <c r="A57" s="47">
        <v>3</v>
      </c>
      <c r="B57" s="47" t="s">
        <v>131</v>
      </c>
      <c r="C57" s="46" t="s">
        <v>170</v>
      </c>
      <c r="D57" s="47" t="s">
        <v>28</v>
      </c>
      <c r="E57" s="48"/>
      <c r="F57" s="48"/>
      <c r="G57" s="53"/>
      <c r="H57" s="53"/>
      <c r="I57" s="48"/>
      <c r="J57" s="48"/>
      <c r="K57" s="53"/>
      <c r="L57" s="53"/>
      <c r="M57" s="48"/>
      <c r="N57" s="53"/>
    </row>
    <row r="58" spans="1:14" ht="12.75">
      <c r="A58" s="31"/>
      <c r="B58" s="31"/>
      <c r="C58" s="29" t="s">
        <v>154</v>
      </c>
      <c r="D58" s="31"/>
      <c r="E58" s="32"/>
      <c r="F58" s="32"/>
      <c r="G58" s="42"/>
      <c r="H58" s="32"/>
      <c r="I58" s="32"/>
      <c r="J58" s="32"/>
      <c r="K58" s="32"/>
      <c r="L58" s="53"/>
      <c r="M58" s="32"/>
      <c r="N58" s="32"/>
    </row>
    <row r="59" spans="1:14" ht="12.75">
      <c r="A59" s="31"/>
      <c r="B59" s="31"/>
      <c r="C59" s="29" t="s">
        <v>186</v>
      </c>
      <c r="D59" s="31"/>
      <c r="E59" s="32"/>
      <c r="F59" s="32"/>
      <c r="G59" s="70">
        <f>+($G$54/(28120928*2))*100*1000</f>
        <v>2.064298873778277</v>
      </c>
      <c r="H59" s="70">
        <f>+($H$54/56241856)*100*1000</f>
        <v>4.571328513767398</v>
      </c>
      <c r="I59" s="32"/>
      <c r="J59" s="48"/>
      <c r="K59" s="70">
        <f>+($K$54/(28120928*2))*100*1000</f>
        <v>10.913580092378174</v>
      </c>
      <c r="L59" s="53">
        <v>0</v>
      </c>
      <c r="M59" s="48"/>
      <c r="N59" s="70">
        <f>+($N$54/(53251719))*100*1000</f>
        <v>11.175226099273903</v>
      </c>
    </row>
    <row r="60" spans="1:14" ht="12.75">
      <c r="A60" s="31"/>
      <c r="B60" s="31"/>
      <c r="C60" s="29" t="s">
        <v>187</v>
      </c>
      <c r="D60" s="31"/>
      <c r="E60" s="32"/>
      <c r="F60" s="32"/>
      <c r="G60" s="71"/>
      <c r="H60" s="72"/>
      <c r="I60" s="32"/>
      <c r="J60" s="32"/>
      <c r="K60" s="32"/>
      <c r="L60" s="32"/>
      <c r="M60" s="32"/>
      <c r="N60" s="42"/>
    </row>
    <row r="61" spans="1:14" ht="12.75">
      <c r="A61" s="31"/>
      <c r="B61" s="31"/>
      <c r="C61" s="29" t="s">
        <v>188</v>
      </c>
      <c r="D61" s="31"/>
      <c r="E61" s="32"/>
      <c r="F61" s="32"/>
      <c r="G61" s="70">
        <f>+($G$54/(28120928*2))*100*1000</f>
        <v>2.064298873778277</v>
      </c>
      <c r="H61" s="70">
        <f>+($H$54/56241856)*100*1000</f>
        <v>4.571328513767398</v>
      </c>
      <c r="I61" s="32"/>
      <c r="J61" s="48"/>
      <c r="K61" s="70">
        <f>+($K$54/(28120928*2))*100*1000</f>
        <v>10.913580092378174</v>
      </c>
      <c r="L61" s="53">
        <v>0</v>
      </c>
      <c r="M61" s="48"/>
      <c r="N61" s="70">
        <f>+($N$54/(53251719))*100*1000</f>
        <v>11.175226099273903</v>
      </c>
    </row>
    <row r="62" spans="1:14" ht="12.75">
      <c r="A62" s="31"/>
      <c r="B62" s="31"/>
      <c r="C62" s="29" t="s">
        <v>187</v>
      </c>
      <c r="D62" s="31"/>
      <c r="E62" s="32"/>
      <c r="F62" s="32"/>
      <c r="G62" s="53"/>
      <c r="H62" s="53"/>
      <c r="I62" s="32"/>
      <c r="J62" s="48"/>
      <c r="K62" s="53"/>
      <c r="L62" s="53"/>
      <c r="M62" s="48"/>
      <c r="N62" s="53"/>
    </row>
    <row r="63" spans="1:14" ht="12.75">
      <c r="A63" s="34"/>
      <c r="B63" s="34"/>
      <c r="C63" s="33"/>
      <c r="D63" s="34"/>
      <c r="E63" s="50"/>
      <c r="F63" s="50"/>
      <c r="G63" s="64"/>
      <c r="H63" s="50"/>
      <c r="I63" s="50"/>
      <c r="J63" s="50"/>
      <c r="K63" s="50"/>
      <c r="L63" s="50"/>
      <c r="M63" s="50"/>
      <c r="N63" s="50"/>
    </row>
    <row r="64" spans="1:14" ht="12.75" hidden="1">
      <c r="A64" s="31"/>
      <c r="B64" s="31"/>
      <c r="C64" s="29"/>
      <c r="D64" s="31"/>
      <c r="E64" s="32"/>
      <c r="F64" s="32"/>
      <c r="G64" s="42"/>
      <c r="H64" s="32"/>
      <c r="I64" s="32"/>
      <c r="J64" s="32"/>
      <c r="K64" s="32"/>
      <c r="L64" s="32"/>
      <c r="M64" s="32"/>
      <c r="N64" s="32"/>
    </row>
    <row r="65" spans="1:14" ht="12.75" hidden="1">
      <c r="A65" s="31">
        <v>4</v>
      </c>
      <c r="B65" s="31" t="s">
        <v>131</v>
      </c>
      <c r="C65" s="29" t="s">
        <v>145</v>
      </c>
      <c r="D65" s="31"/>
      <c r="E65" s="32"/>
      <c r="F65" s="32"/>
      <c r="G65" s="42"/>
      <c r="H65" s="32"/>
      <c r="I65" s="32"/>
      <c r="J65" s="32"/>
      <c r="K65" s="32"/>
      <c r="L65" s="32"/>
      <c r="M65" s="32"/>
      <c r="N65" s="32"/>
    </row>
    <row r="66" spans="1:14" ht="12.75" hidden="1">
      <c r="A66" s="31"/>
      <c r="B66" s="31" t="s">
        <v>132</v>
      </c>
      <c r="C66" s="29" t="s">
        <v>146</v>
      </c>
      <c r="D66" s="31"/>
      <c r="E66" s="32"/>
      <c r="F66" s="32"/>
      <c r="G66" s="42"/>
      <c r="H66" s="32"/>
      <c r="I66" s="32"/>
      <c r="J66" s="32"/>
      <c r="K66" s="32"/>
      <c r="L66" s="32"/>
      <c r="M66" s="32"/>
      <c r="N66" s="32"/>
    </row>
    <row r="67" spans="1:14" ht="12.75" hidden="1">
      <c r="A67" s="31"/>
      <c r="B67" s="31"/>
      <c r="C67" s="29"/>
      <c r="D67" s="31"/>
      <c r="E67" s="32"/>
      <c r="F67" s="32"/>
      <c r="G67" s="42"/>
      <c r="H67" s="32"/>
      <c r="I67" s="32"/>
      <c r="J67" s="32"/>
      <c r="K67" s="32"/>
      <c r="L67" s="32"/>
      <c r="M67" s="32"/>
      <c r="N67" s="32"/>
    </row>
    <row r="68" spans="1:14" ht="12.75" hidden="1">
      <c r="A68" s="31"/>
      <c r="B68" s="31"/>
      <c r="C68" s="29"/>
      <c r="D68" s="31"/>
      <c r="E68" s="32"/>
      <c r="F68" s="32"/>
      <c r="G68" s="42"/>
      <c r="H68" s="32"/>
      <c r="I68" s="32"/>
      <c r="J68" s="32"/>
      <c r="K68" s="32"/>
      <c r="L68" s="32"/>
      <c r="M68" s="32"/>
      <c r="N68" s="32"/>
    </row>
    <row r="69" spans="1:14" ht="12.75" hidden="1">
      <c r="A69" s="31"/>
      <c r="B69" s="31"/>
      <c r="C69" s="29"/>
      <c r="D69" s="31"/>
      <c r="E69" s="32"/>
      <c r="F69" s="32"/>
      <c r="G69" s="42"/>
      <c r="H69" s="32"/>
      <c r="I69" s="32"/>
      <c r="J69" s="32"/>
      <c r="K69" s="32"/>
      <c r="L69" s="32"/>
      <c r="M69" s="32"/>
      <c r="N69" s="32"/>
    </row>
    <row r="70" spans="1:14" ht="12.75" hidden="1">
      <c r="A70" s="31"/>
      <c r="B70" s="31"/>
      <c r="C70" s="29"/>
      <c r="D70" s="31"/>
      <c r="E70" s="32"/>
      <c r="F70" s="32"/>
      <c r="G70" s="42"/>
      <c r="H70" s="32"/>
      <c r="I70" s="32"/>
      <c r="J70" s="32"/>
      <c r="K70" s="32"/>
      <c r="L70" s="32"/>
      <c r="M70" s="32"/>
      <c r="N70" s="32"/>
    </row>
    <row r="71" spans="1:14" ht="12.75" hidden="1">
      <c r="A71" s="31"/>
      <c r="B71" s="31"/>
      <c r="C71" s="29"/>
      <c r="D71" s="31"/>
      <c r="E71" s="32"/>
      <c r="F71" s="32"/>
      <c r="G71" s="42"/>
      <c r="H71" s="32"/>
      <c r="I71" s="32"/>
      <c r="J71" s="32"/>
      <c r="K71" s="32"/>
      <c r="L71" s="32"/>
      <c r="M71" s="32"/>
      <c r="N71" s="32"/>
    </row>
    <row r="72" spans="1:14" ht="12.75" hidden="1">
      <c r="A72" s="31"/>
      <c r="B72" s="31"/>
      <c r="C72" s="29"/>
      <c r="D72" s="31"/>
      <c r="E72" s="32"/>
      <c r="F72" s="32"/>
      <c r="G72" s="42"/>
      <c r="H72" s="32"/>
      <c r="I72" s="32"/>
      <c r="J72" s="32"/>
      <c r="K72" s="32"/>
      <c r="L72" s="32"/>
      <c r="M72" s="32"/>
      <c r="N72" s="32"/>
    </row>
    <row r="73" spans="1:14" ht="12.75" hidden="1">
      <c r="A73" s="31"/>
      <c r="B73" s="31"/>
      <c r="C73" s="29"/>
      <c r="D73" s="31"/>
      <c r="E73" s="32"/>
      <c r="F73" s="32"/>
      <c r="G73" s="42"/>
      <c r="H73" s="32"/>
      <c r="I73" s="32"/>
      <c r="J73" s="32"/>
      <c r="K73" s="32"/>
      <c r="L73" s="32"/>
      <c r="M73" s="32"/>
      <c r="N73" s="32"/>
    </row>
    <row r="74" spans="1:14" ht="12.75" hidden="1">
      <c r="A74" s="31"/>
      <c r="B74" s="31"/>
      <c r="C74" s="29"/>
      <c r="D74" s="31"/>
      <c r="E74" s="32"/>
      <c r="F74" s="32"/>
      <c r="G74" s="42"/>
      <c r="H74" s="32"/>
      <c r="I74" s="32"/>
      <c r="J74" s="32"/>
      <c r="K74" s="32"/>
      <c r="L74" s="32"/>
      <c r="M74" s="32"/>
      <c r="N74" s="32"/>
    </row>
    <row r="75" spans="1:14" ht="12.75" hidden="1">
      <c r="A75" s="31"/>
      <c r="B75" s="31"/>
      <c r="C75" s="29" t="s">
        <v>125</v>
      </c>
      <c r="D75" s="31" t="s">
        <v>29</v>
      </c>
      <c r="E75" s="32">
        <v>0</v>
      </c>
      <c r="F75" s="32">
        <v>0</v>
      </c>
      <c r="G75" s="32">
        <f>+F75+E75</f>
        <v>0</v>
      </c>
      <c r="H75" s="49">
        <v>0</v>
      </c>
      <c r="I75" s="32">
        <v>0</v>
      </c>
      <c r="J75" s="32">
        <v>0</v>
      </c>
      <c r="K75" s="32">
        <f>+J75+I75</f>
        <v>0</v>
      </c>
      <c r="L75" s="49">
        <v>0</v>
      </c>
      <c r="M75" s="32">
        <v>0</v>
      </c>
      <c r="N75" s="32">
        <f>+M75+L75</f>
        <v>0</v>
      </c>
    </row>
    <row r="76" spans="1:14" ht="12.75" hidden="1">
      <c r="A76" s="31"/>
      <c r="B76" s="31"/>
      <c r="C76" s="29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 hidden="1">
      <c r="A77" s="31"/>
      <c r="B77" s="31"/>
      <c r="C77" s="29"/>
      <c r="D77" s="31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 hidden="1">
      <c r="A78" s="31"/>
      <c r="B78" s="31"/>
      <c r="C78" s="29" t="s">
        <v>30</v>
      </c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 hidden="1">
      <c r="A79" s="31"/>
      <c r="B79" s="31"/>
      <c r="C79" s="29"/>
      <c r="D79" s="31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 hidden="1">
      <c r="A80" s="31"/>
      <c r="B80" s="31"/>
      <c r="C80" s="29" t="s">
        <v>52</v>
      </c>
      <c r="D80" s="31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 hidden="1">
      <c r="A81" s="31"/>
      <c r="B81" s="31"/>
      <c r="C81" s="29" t="s">
        <v>34</v>
      </c>
      <c r="D81" s="31"/>
      <c r="E81" s="32">
        <v>4.5</v>
      </c>
      <c r="F81" s="54">
        <v>2</v>
      </c>
      <c r="G81" s="32">
        <f>+F81+E81</f>
        <v>6.5</v>
      </c>
      <c r="H81" s="54">
        <v>7</v>
      </c>
      <c r="I81" s="32">
        <v>4.5</v>
      </c>
      <c r="J81" s="54">
        <v>2</v>
      </c>
      <c r="K81" s="32">
        <f aca="true" t="shared" si="0" ref="K81:K90">+J81+I81</f>
        <v>6.5</v>
      </c>
      <c r="L81" s="54">
        <v>5</v>
      </c>
      <c r="M81" s="54">
        <v>2</v>
      </c>
      <c r="N81" s="32">
        <f>+M81+L81</f>
        <v>7</v>
      </c>
    </row>
    <row r="82" spans="1:14" ht="12.75" hidden="1">
      <c r="A82" s="31"/>
      <c r="B82" s="31"/>
      <c r="C82" s="29" t="s">
        <v>35</v>
      </c>
      <c r="D82" s="31"/>
      <c r="E82" s="32">
        <f>+E27-2</f>
        <v>428</v>
      </c>
      <c r="F82" s="32">
        <v>0</v>
      </c>
      <c r="G82" s="32">
        <f aca="true" t="shared" si="1" ref="G82:G95">+F82+E82</f>
        <v>428</v>
      </c>
      <c r="H82" s="32">
        <v>179</v>
      </c>
      <c r="I82" s="32">
        <f>+I27-2</f>
        <v>1436</v>
      </c>
      <c r="J82" s="32">
        <v>0</v>
      </c>
      <c r="K82" s="32">
        <f t="shared" si="0"/>
        <v>1436</v>
      </c>
      <c r="L82" s="32">
        <f>+L27-L86</f>
        <v>941</v>
      </c>
      <c r="M82" s="32">
        <v>0</v>
      </c>
      <c r="N82" s="32">
        <f>+M82+L82</f>
        <v>941</v>
      </c>
    </row>
    <row r="83" spans="1:14" s="17" customFormat="1" ht="12.75" hidden="1">
      <c r="A83" s="47"/>
      <c r="B83" s="47"/>
      <c r="C83" s="46" t="s">
        <v>101</v>
      </c>
      <c r="D83" s="47"/>
      <c r="E83" s="48">
        <v>0</v>
      </c>
      <c r="F83" s="48">
        <v>18.5</v>
      </c>
      <c r="G83" s="48">
        <f t="shared" si="1"/>
        <v>18.5</v>
      </c>
      <c r="H83" s="48">
        <v>11</v>
      </c>
      <c r="I83" s="48">
        <v>0</v>
      </c>
      <c r="J83" s="48">
        <v>18.5</v>
      </c>
      <c r="K83" s="48">
        <f t="shared" si="0"/>
        <v>18.5</v>
      </c>
      <c r="L83" s="48">
        <v>0</v>
      </c>
      <c r="M83" s="54">
        <v>11</v>
      </c>
      <c r="N83" s="48">
        <f aca="true" t="shared" si="2" ref="N83:N95">+M83+L83</f>
        <v>11</v>
      </c>
    </row>
    <row r="84" spans="1:14" s="17" customFormat="1" ht="12.75" hidden="1">
      <c r="A84" s="47"/>
      <c r="B84" s="47"/>
      <c r="C84" s="46" t="s">
        <v>100</v>
      </c>
      <c r="D84" s="55">
        <f>3.8+3.8+3.8</f>
        <v>11.399999999999999</v>
      </c>
      <c r="E84" s="48">
        <f>55+28+30+3.8+3.8+3.8</f>
        <v>124.39999999999999</v>
      </c>
      <c r="F84" s="48">
        <v>0</v>
      </c>
      <c r="G84" s="48">
        <f t="shared" si="1"/>
        <v>124.39999999999999</v>
      </c>
      <c r="H84" s="48">
        <v>113</v>
      </c>
      <c r="I84" s="48">
        <f>55+28+30+3.8+3.8+3.8</f>
        <v>124.39999999999999</v>
      </c>
      <c r="J84" s="48">
        <v>0</v>
      </c>
      <c r="K84" s="48">
        <f t="shared" si="0"/>
        <v>124.39999999999999</v>
      </c>
      <c r="L84" s="48">
        <v>113</v>
      </c>
      <c r="M84" s="32">
        <v>0</v>
      </c>
      <c r="N84" s="48">
        <f t="shared" si="2"/>
        <v>113</v>
      </c>
    </row>
    <row r="85" spans="1:14" ht="12.75" hidden="1">
      <c r="A85" s="31"/>
      <c r="B85" s="31"/>
      <c r="C85" s="29" t="s">
        <v>37</v>
      </c>
      <c r="D85" s="31"/>
      <c r="E85" s="32">
        <f>15+4.5</f>
        <v>19.5</v>
      </c>
      <c r="F85" s="32">
        <v>0</v>
      </c>
      <c r="G85" s="32">
        <f t="shared" si="1"/>
        <v>19.5</v>
      </c>
      <c r="H85" s="32">
        <v>23</v>
      </c>
      <c r="I85" s="32">
        <f>15+4.5</f>
        <v>19.5</v>
      </c>
      <c r="J85" s="32">
        <v>0</v>
      </c>
      <c r="K85" s="32">
        <f t="shared" si="0"/>
        <v>19.5</v>
      </c>
      <c r="L85" s="32">
        <f>22+1</f>
        <v>23</v>
      </c>
      <c r="M85" s="32">
        <v>0</v>
      </c>
      <c r="N85" s="32">
        <f t="shared" si="2"/>
        <v>23</v>
      </c>
    </row>
    <row r="86" spans="1:14" ht="12.75" hidden="1">
      <c r="A86" s="31"/>
      <c r="B86" s="31"/>
      <c r="C86" s="29" t="s">
        <v>38</v>
      </c>
      <c r="D86" s="31"/>
      <c r="E86" s="32">
        <v>2</v>
      </c>
      <c r="F86" s="32">
        <v>0</v>
      </c>
      <c r="G86" s="32">
        <f t="shared" si="1"/>
        <v>2</v>
      </c>
      <c r="H86" s="54">
        <v>2</v>
      </c>
      <c r="I86" s="32">
        <v>2</v>
      </c>
      <c r="J86" s="32">
        <v>0</v>
      </c>
      <c r="K86" s="32">
        <f t="shared" si="0"/>
        <v>2</v>
      </c>
      <c r="L86" s="54">
        <v>2</v>
      </c>
      <c r="M86" s="32">
        <v>0</v>
      </c>
      <c r="N86" s="32">
        <f t="shared" si="2"/>
        <v>2</v>
      </c>
    </row>
    <row r="87" spans="1:14" ht="12.75" hidden="1">
      <c r="A87" s="31"/>
      <c r="B87" s="31"/>
      <c r="C87" s="29" t="s">
        <v>39</v>
      </c>
      <c r="D87" s="31"/>
      <c r="E87" s="32">
        <v>0</v>
      </c>
      <c r="F87" s="32">
        <v>0</v>
      </c>
      <c r="G87" s="32">
        <f t="shared" si="1"/>
        <v>0</v>
      </c>
      <c r="H87" s="32">
        <v>56.564</v>
      </c>
      <c r="I87" s="32">
        <v>0</v>
      </c>
      <c r="J87" s="32">
        <v>0</v>
      </c>
      <c r="K87" s="32">
        <f t="shared" si="0"/>
        <v>0</v>
      </c>
      <c r="L87" s="32">
        <v>56.564</v>
      </c>
      <c r="M87" s="32">
        <v>0</v>
      </c>
      <c r="N87" s="32">
        <f t="shared" si="2"/>
        <v>56.564</v>
      </c>
    </row>
    <row r="88" spans="1:14" ht="12.75" hidden="1">
      <c r="A88" s="31"/>
      <c r="B88" s="31"/>
      <c r="C88" s="29" t="s">
        <v>44</v>
      </c>
      <c r="D88" s="31"/>
      <c r="E88" s="32">
        <v>1</v>
      </c>
      <c r="F88" s="32">
        <v>0</v>
      </c>
      <c r="G88" s="32">
        <f t="shared" si="1"/>
        <v>1</v>
      </c>
      <c r="H88" s="32">
        <v>0</v>
      </c>
      <c r="I88" s="32">
        <v>1</v>
      </c>
      <c r="J88" s="32">
        <v>0</v>
      </c>
      <c r="K88" s="32">
        <f t="shared" si="0"/>
        <v>1</v>
      </c>
      <c r="L88" s="32">
        <v>0</v>
      </c>
      <c r="M88" s="32">
        <v>0</v>
      </c>
      <c r="N88" s="32">
        <f t="shared" si="2"/>
        <v>0</v>
      </c>
    </row>
    <row r="89" spans="1:14" ht="12.75" hidden="1">
      <c r="A89" s="31"/>
      <c r="B89" s="31"/>
      <c r="C89" s="29" t="s">
        <v>45</v>
      </c>
      <c r="D89" s="31"/>
      <c r="E89" s="32">
        <v>0</v>
      </c>
      <c r="F89" s="32">
        <v>0</v>
      </c>
      <c r="G89" s="32">
        <f t="shared" si="1"/>
        <v>0</v>
      </c>
      <c r="H89" s="32">
        <v>0</v>
      </c>
      <c r="I89" s="32">
        <v>0</v>
      </c>
      <c r="J89" s="32">
        <v>0</v>
      </c>
      <c r="K89" s="32">
        <f t="shared" si="0"/>
        <v>0</v>
      </c>
      <c r="L89" s="32">
        <v>0</v>
      </c>
      <c r="M89" s="32">
        <v>0</v>
      </c>
      <c r="N89" s="32">
        <f t="shared" si="2"/>
        <v>0</v>
      </c>
    </row>
    <row r="90" spans="1:14" ht="12.75" hidden="1">
      <c r="A90" s="31"/>
      <c r="B90" s="31"/>
      <c r="C90" s="29" t="s">
        <v>51</v>
      </c>
      <c r="D90" s="31"/>
      <c r="E90" s="32"/>
      <c r="F90" s="32"/>
      <c r="G90" s="32">
        <f t="shared" si="1"/>
        <v>0</v>
      </c>
      <c r="H90" s="32">
        <v>0</v>
      </c>
      <c r="I90" s="32"/>
      <c r="J90" s="32"/>
      <c r="K90" s="32">
        <f t="shared" si="0"/>
        <v>0</v>
      </c>
      <c r="L90" s="32">
        <v>0</v>
      </c>
      <c r="M90" s="32">
        <v>0</v>
      </c>
      <c r="N90" s="32">
        <f t="shared" si="2"/>
        <v>0</v>
      </c>
    </row>
    <row r="91" spans="1:14" ht="12.75" hidden="1">
      <c r="A91" s="31"/>
      <c r="B91" s="31"/>
      <c r="C91" s="29" t="s">
        <v>124</v>
      </c>
      <c r="D91" s="31"/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f t="shared" si="2"/>
        <v>0</v>
      </c>
    </row>
    <row r="92" spans="1:14" ht="12.75" hidden="1">
      <c r="A92" s="31"/>
      <c r="B92" s="31"/>
      <c r="C92" s="29" t="s">
        <v>46</v>
      </c>
      <c r="D92" s="31"/>
      <c r="E92" s="32">
        <v>0</v>
      </c>
      <c r="F92" s="32">
        <v>0</v>
      </c>
      <c r="G92" s="32">
        <f t="shared" si="1"/>
        <v>0</v>
      </c>
      <c r="H92" s="32">
        <v>0</v>
      </c>
      <c r="I92" s="32">
        <v>0</v>
      </c>
      <c r="J92" s="32">
        <v>0</v>
      </c>
      <c r="K92" s="32">
        <f>+J92+I92</f>
        <v>0</v>
      </c>
      <c r="L92" s="32">
        <v>0</v>
      </c>
      <c r="M92" s="32">
        <v>0</v>
      </c>
      <c r="N92" s="32">
        <f t="shared" si="2"/>
        <v>0</v>
      </c>
    </row>
    <row r="93" spans="1:14" ht="12.75" hidden="1">
      <c r="A93" s="31"/>
      <c r="B93" s="31"/>
      <c r="C93" s="29" t="s">
        <v>99</v>
      </c>
      <c r="D93" s="31"/>
      <c r="E93" s="32">
        <v>0</v>
      </c>
      <c r="F93" s="32">
        <v>0</v>
      </c>
      <c r="G93" s="32">
        <f t="shared" si="1"/>
        <v>0</v>
      </c>
      <c r="H93" s="32">
        <v>60.548</v>
      </c>
      <c r="I93" s="32">
        <v>0</v>
      </c>
      <c r="J93" s="32">
        <v>0</v>
      </c>
      <c r="K93" s="32">
        <f>+J93+I93</f>
        <v>0</v>
      </c>
      <c r="L93" s="32">
        <v>60.548</v>
      </c>
      <c r="M93" s="32">
        <v>0</v>
      </c>
      <c r="N93" s="32">
        <f t="shared" si="2"/>
        <v>60.548</v>
      </c>
    </row>
    <row r="94" spans="1:14" ht="12.75" hidden="1">
      <c r="A94" s="31"/>
      <c r="B94" s="31"/>
      <c r="C94" s="29" t="s">
        <v>48</v>
      </c>
      <c r="D94" s="31"/>
      <c r="E94" s="32">
        <f>26+1</f>
        <v>27</v>
      </c>
      <c r="F94" s="42">
        <v>0</v>
      </c>
      <c r="G94" s="32">
        <f t="shared" si="1"/>
        <v>27</v>
      </c>
      <c r="H94" s="32">
        <v>34</v>
      </c>
      <c r="I94" s="32">
        <f>26+1</f>
        <v>27</v>
      </c>
      <c r="J94" s="42">
        <v>0</v>
      </c>
      <c r="K94" s="32">
        <f>+J94+I94</f>
        <v>27</v>
      </c>
      <c r="L94" s="32">
        <v>34</v>
      </c>
      <c r="M94" s="32">
        <v>0</v>
      </c>
      <c r="N94" s="32">
        <f t="shared" si="2"/>
        <v>34</v>
      </c>
    </row>
    <row r="95" spans="1:14" ht="12.75" hidden="1">
      <c r="A95" s="31"/>
      <c r="B95" s="31"/>
      <c r="C95" s="29" t="s">
        <v>49</v>
      </c>
      <c r="D95" s="31"/>
      <c r="E95" s="32">
        <v>32</v>
      </c>
      <c r="F95" s="32">
        <v>0</v>
      </c>
      <c r="G95" s="32">
        <f t="shared" si="1"/>
        <v>32</v>
      </c>
      <c r="H95" s="32">
        <v>17.4</v>
      </c>
      <c r="I95" s="32">
        <v>32</v>
      </c>
      <c r="J95" s="32">
        <v>0</v>
      </c>
      <c r="K95" s="32">
        <f>+J95+I95</f>
        <v>32</v>
      </c>
      <c r="L95" s="32">
        <v>17.4</v>
      </c>
      <c r="M95" s="32">
        <v>0</v>
      </c>
      <c r="N95" s="32">
        <f t="shared" si="2"/>
        <v>17.4</v>
      </c>
    </row>
    <row r="96" spans="1:14" ht="12.75" hidden="1">
      <c r="A96" s="31"/>
      <c r="B96" s="31"/>
      <c r="C96" s="29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 hidden="1">
      <c r="A97" s="31"/>
      <c r="B97" s="31"/>
      <c r="C97" s="29"/>
      <c r="D97" s="31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 hidden="1">
      <c r="A98" s="31"/>
      <c r="B98" s="31"/>
      <c r="C98" s="29"/>
      <c r="D98" s="31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 hidden="1">
      <c r="A99" s="31"/>
      <c r="B99" s="31"/>
      <c r="C99" s="29"/>
      <c r="D99" s="31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 hidden="1">
      <c r="A100" s="31"/>
      <c r="B100" s="31"/>
      <c r="C100" s="25"/>
      <c r="D100" s="31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 hidden="1">
      <c r="A101" s="31"/>
      <c r="B101" s="31"/>
      <c r="C101" s="29"/>
      <c r="D101" s="31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 hidden="1">
      <c r="A102" s="31"/>
      <c r="B102" s="31"/>
      <c r="C102" s="29"/>
      <c r="D102" s="31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 hidden="1">
      <c r="A103" s="31"/>
      <c r="B103" s="31"/>
      <c r="C103" s="29"/>
      <c r="D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 hidden="1">
      <c r="A104" s="31"/>
      <c r="B104" s="31"/>
      <c r="C104" s="29"/>
      <c r="D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 hidden="1">
      <c r="A105" s="31"/>
      <c r="B105" s="31"/>
      <c r="C105" s="29"/>
      <c r="D105" s="31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 hidden="1">
      <c r="A106" s="31"/>
      <c r="B106" s="31"/>
      <c r="C106" s="29"/>
      <c r="D106" s="31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 hidden="1">
      <c r="A107" s="31"/>
      <c r="B107" s="31"/>
      <c r="C107" s="25"/>
      <c r="D107" s="31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 hidden="1">
      <c r="A108" s="31"/>
      <c r="B108" s="31"/>
      <c r="C108" s="29"/>
      <c r="D108" s="31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 hidden="1">
      <c r="A109" s="31"/>
      <c r="B109" s="31"/>
      <c r="C109" s="29"/>
      <c r="D109" s="31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 hidden="1">
      <c r="A110" s="31"/>
      <c r="B110" s="31"/>
      <c r="C110" s="29"/>
      <c r="D110" s="31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s="18" customFormat="1" ht="12.75" hidden="1">
      <c r="A111" s="34"/>
      <c r="B111" s="34"/>
      <c r="C111" s="33"/>
      <c r="D111" s="34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s="18" customFormat="1" ht="12.75">
      <c r="A112" s="19"/>
      <c r="B112" s="19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s="18" customFormat="1" ht="12.75">
      <c r="A113" s="19"/>
      <c r="B113" s="19"/>
      <c r="C113" s="21"/>
      <c r="D113" s="19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s="18" customFormat="1" ht="12.75">
      <c r="A114" s="19"/>
      <c r="B114" s="19"/>
      <c r="C114" s="22"/>
      <c r="D114" s="19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s="18" customFormat="1" ht="12.75">
      <c r="A115" s="19"/>
      <c r="B115" s="19"/>
      <c r="C115" s="22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18" customFormat="1" ht="12.75">
      <c r="A116" s="19"/>
      <c r="B116" s="19"/>
      <c r="C116" s="22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s="18" customFormat="1" ht="12.75">
      <c r="A117" s="19"/>
      <c r="B117" s="19"/>
      <c r="C117" s="22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s="18" customFormat="1" ht="12.75">
      <c r="A118" s="19"/>
      <c r="B118" s="19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s="18" customFormat="1" ht="12.75">
      <c r="A119" s="19"/>
      <c r="B119" s="19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s="18" customFormat="1" ht="12.75">
      <c r="A120" s="19"/>
      <c r="B120" s="19"/>
      <c r="D120" s="19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s="18" customFormat="1" ht="12.75">
      <c r="A121" s="19"/>
      <c r="B121" s="19"/>
      <c r="C121" s="21"/>
      <c r="D121" s="19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s="18" customFormat="1" ht="12.75">
      <c r="A122" s="19"/>
      <c r="B122" s="19"/>
      <c r="C122" s="22"/>
      <c r="D122" s="19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s="18" customFormat="1" ht="12.75">
      <c r="A123" s="19"/>
      <c r="B123" s="19"/>
      <c r="C123" s="22"/>
      <c r="D123" s="19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s="18" customFormat="1" ht="12.75">
      <c r="A124" s="19"/>
      <c r="B124" s="19"/>
      <c r="C124" s="22"/>
      <c r="D124" s="19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s="18" customFormat="1" ht="12.75">
      <c r="A125" s="19"/>
      <c r="B125" s="19"/>
      <c r="C125" s="22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s="18" customFormat="1" ht="12.75">
      <c r="A126" s="19"/>
      <c r="B126" s="19"/>
      <c r="C126" s="22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s="18" customFormat="1" ht="12.75">
      <c r="A127" s="19"/>
      <c r="B127" s="19"/>
      <c r="C127" s="22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s="18" customFormat="1" ht="12.75">
      <c r="A128" s="19"/>
      <c r="B128" s="19"/>
      <c r="C128" s="22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s="18" customFormat="1" ht="12.75">
      <c r="A129" s="19"/>
      <c r="B129" s="19"/>
      <c r="C129" s="21"/>
      <c r="D129" s="19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s="18" customFormat="1" ht="12.75">
      <c r="A130" s="19"/>
      <c r="B130" s="19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s="18" customFormat="1" ht="12.75">
      <c r="A131" s="19"/>
      <c r="B131" s="19"/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s="18" customFormat="1" ht="12.75">
      <c r="A132" s="19"/>
      <c r="B132" s="19"/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s="18" customFormat="1" ht="12.75">
      <c r="A133" s="19"/>
      <c r="B133" s="19"/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s="18" customFormat="1" ht="12.75">
      <c r="A134" s="19"/>
      <c r="B134" s="19"/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s="18" customFormat="1" ht="12.75">
      <c r="A135" s="19"/>
      <c r="B135" s="19"/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s="18" customFormat="1" ht="12.75">
      <c r="A136" s="19"/>
      <c r="B136" s="19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s="18" customFormat="1" ht="12.75">
      <c r="A137" s="19"/>
      <c r="B137" s="19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s="18" customFormat="1" ht="12.75">
      <c r="A138" s="19"/>
      <c r="B138" s="19"/>
      <c r="D138" s="19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s="18" customFormat="1" ht="12.75">
      <c r="A139" s="19"/>
      <c r="B139" s="19"/>
      <c r="D139" s="19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s="18" customFormat="1" ht="12.75">
      <c r="A140" s="19"/>
      <c r="B140" s="19"/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s="18" customFormat="1" ht="12.75">
      <c r="A141" s="19"/>
      <c r="B141" s="19"/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s="18" customFormat="1" ht="12.75">
      <c r="A142" s="19"/>
      <c r="B142" s="19"/>
      <c r="C142" s="21"/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s="18" customFormat="1" ht="12.75">
      <c r="A143" s="19"/>
      <c r="B143" s="19"/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s="18" customFormat="1" ht="12.75">
      <c r="A144" s="19"/>
      <c r="B144" s="19"/>
      <c r="C144" s="23"/>
      <c r="D144" s="19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s="18" customFormat="1" ht="12.75">
      <c r="A145" s="19"/>
      <c r="B145" s="19"/>
      <c r="C145" s="23"/>
      <c r="D145" s="19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s="18" customFormat="1" ht="12.75">
      <c r="A146" s="19"/>
      <c r="B146" s="19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s="18" customFormat="1" ht="12.75">
      <c r="A147" s="19"/>
      <c r="B147" s="19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s="18" customFormat="1" ht="12.75">
      <c r="A148" s="19"/>
      <c r="B148" s="19"/>
      <c r="D148" s="19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s="18" customFormat="1" ht="12.75">
      <c r="A149" s="19"/>
      <c r="B149" s="19"/>
      <c r="D149" s="19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s="18" customFormat="1" ht="12.75">
      <c r="A150" s="19"/>
      <c r="B150" s="19"/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s="18" customFormat="1" ht="12.75">
      <c r="A151" s="19"/>
      <c r="B151" s="19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s="18" customFormat="1" ht="12.75">
      <c r="A152" s="19"/>
      <c r="B152" s="19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s="18" customFormat="1" ht="12.75">
      <c r="A153" s="19"/>
      <c r="B153" s="19"/>
      <c r="D153" s="19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s="18" customFormat="1" ht="12.75">
      <c r="A154" s="19"/>
      <c r="B154" s="19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s="18" customFormat="1" ht="12.75">
      <c r="A155" s="19"/>
      <c r="B155" s="19"/>
      <c r="D155" s="19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s="18" customFormat="1" ht="12.75">
      <c r="A156" s="19"/>
      <c r="B156" s="19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s="18" customFormat="1" ht="12.75">
      <c r="A157" s="19"/>
      <c r="B157" s="19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s="18" customFormat="1" ht="12.75">
      <c r="A158" s="19"/>
      <c r="B158" s="19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s="18" customFormat="1" ht="12.75">
      <c r="A159" s="19"/>
      <c r="B159" s="19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s="18" customFormat="1" ht="12.75">
      <c r="A160" s="19"/>
      <c r="B160" s="19"/>
      <c r="D160" s="19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s="18" customFormat="1" ht="12.75">
      <c r="A161" s="19"/>
      <c r="B161" s="19"/>
      <c r="D161" s="19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s="18" customFormat="1" ht="12.75">
      <c r="A162" s="19"/>
      <c r="B162" s="19"/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s="18" customFormat="1" ht="12.75">
      <c r="A163" s="19"/>
      <c r="B163" s="19"/>
      <c r="D163" s="19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s="18" customFormat="1" ht="12.75">
      <c r="A164" s="19"/>
      <c r="B164" s="19"/>
      <c r="D164" s="19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s="18" customFormat="1" ht="12.75">
      <c r="A165" s="19"/>
      <c r="B165" s="19"/>
      <c r="D165" s="19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s="18" customFormat="1" ht="12.75">
      <c r="A166" s="19"/>
      <c r="B166" s="19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s="18" customFormat="1" ht="12.75">
      <c r="A167" s="19"/>
      <c r="B167" s="19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s="18" customFormat="1" ht="12.75">
      <c r="A168" s="19"/>
      <c r="B168" s="19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s="18" customFormat="1" ht="12.75">
      <c r="A169" s="19"/>
      <c r="B169" s="19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s="18" customFormat="1" ht="12.75">
      <c r="A170" s="19"/>
      <c r="B170" s="19"/>
      <c r="D170" s="19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s="18" customFormat="1" ht="12.75">
      <c r="A171" s="19"/>
      <c r="B171" s="19"/>
      <c r="C171" s="23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s="18" customFormat="1" ht="12.75">
      <c r="A172" s="19"/>
      <c r="B172" s="19"/>
      <c r="D172" s="19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s="18" customFormat="1" ht="12.75">
      <c r="A173" s="19"/>
      <c r="B173" s="19"/>
      <c r="C173" s="22"/>
      <c r="D173" s="19"/>
      <c r="E173" s="24"/>
      <c r="F173" s="24"/>
      <c r="G173" s="24"/>
      <c r="H173" s="24"/>
      <c r="I173" s="24"/>
      <c r="J173" s="24"/>
      <c r="K173" s="20"/>
      <c r="L173" s="20"/>
      <c r="M173" s="20"/>
      <c r="N173" s="20"/>
    </row>
    <row r="174" spans="1:14" s="18" customFormat="1" ht="12.75">
      <c r="A174" s="19"/>
      <c r="B174" s="19"/>
      <c r="D174" s="19"/>
      <c r="E174" s="24"/>
      <c r="F174" s="24"/>
      <c r="G174" s="24"/>
      <c r="H174" s="24"/>
      <c r="I174" s="24"/>
      <c r="J174" s="24"/>
      <c r="K174" s="20"/>
      <c r="L174" s="20"/>
      <c r="M174" s="20"/>
      <c r="N174" s="20"/>
    </row>
    <row r="175" spans="1:14" s="18" customFormat="1" ht="12.75">
      <c r="A175" s="19"/>
      <c r="B175" s="19"/>
      <c r="D175" s="19"/>
      <c r="E175" s="24"/>
      <c r="F175" s="24"/>
      <c r="G175" s="24"/>
      <c r="H175" s="24"/>
      <c r="I175" s="24"/>
      <c r="J175" s="24"/>
      <c r="K175" s="20"/>
      <c r="L175" s="20"/>
      <c r="M175" s="20"/>
      <c r="N175" s="20"/>
    </row>
    <row r="176" spans="1:14" s="18" customFormat="1" ht="12.75">
      <c r="A176" s="19"/>
      <c r="B176" s="19"/>
      <c r="D176" s="19"/>
      <c r="E176" s="24"/>
      <c r="F176" s="24"/>
      <c r="G176" s="24"/>
      <c r="H176" s="24"/>
      <c r="I176" s="24"/>
      <c r="J176" s="24"/>
      <c r="K176" s="20"/>
      <c r="L176" s="20"/>
      <c r="M176" s="20"/>
      <c r="N176" s="20"/>
    </row>
    <row r="177" spans="1:14" s="18" customFormat="1" ht="12.75">
      <c r="A177" s="19"/>
      <c r="B177" s="19"/>
      <c r="D177" s="19"/>
      <c r="E177" s="24"/>
      <c r="F177" s="24"/>
      <c r="G177" s="24"/>
      <c r="H177" s="24"/>
      <c r="I177" s="24"/>
      <c r="J177" s="24"/>
      <c r="K177" s="20"/>
      <c r="L177" s="20"/>
      <c r="M177" s="20"/>
      <c r="N177" s="20"/>
    </row>
    <row r="178" spans="1:14" s="18" customFormat="1" ht="12.75">
      <c r="A178" s="19"/>
      <c r="B178" s="19"/>
      <c r="D178" s="19"/>
      <c r="E178" s="24"/>
      <c r="F178" s="24"/>
      <c r="G178" s="24"/>
      <c r="H178" s="24"/>
      <c r="I178" s="24"/>
      <c r="J178" s="24"/>
      <c r="K178" s="20"/>
      <c r="L178" s="20"/>
      <c r="M178" s="20"/>
      <c r="N178" s="20"/>
    </row>
    <row r="179" spans="1:14" s="18" customFormat="1" ht="12.75">
      <c r="A179" s="19"/>
      <c r="B179" s="19"/>
      <c r="D179" s="19"/>
      <c r="E179" s="24"/>
      <c r="F179" s="24"/>
      <c r="G179" s="24"/>
      <c r="H179" s="24"/>
      <c r="I179" s="24"/>
      <c r="J179" s="24"/>
      <c r="K179" s="20"/>
      <c r="L179" s="20"/>
      <c r="M179" s="20"/>
      <c r="N179" s="20"/>
    </row>
    <row r="180" spans="1:14" s="18" customFormat="1" ht="12.75">
      <c r="A180" s="19"/>
      <c r="B180" s="19"/>
      <c r="D180" s="19"/>
      <c r="E180" s="24"/>
      <c r="F180" s="24"/>
      <c r="G180" s="24"/>
      <c r="H180" s="24"/>
      <c r="I180" s="24"/>
      <c r="J180" s="24"/>
      <c r="K180" s="20"/>
      <c r="L180" s="20"/>
      <c r="M180" s="20"/>
      <c r="N180" s="20"/>
    </row>
    <row r="181" spans="1:14" s="18" customFormat="1" ht="12.75">
      <c r="A181" s="19"/>
      <c r="B181" s="19"/>
      <c r="D181" s="19"/>
      <c r="E181" s="24"/>
      <c r="F181" s="24"/>
      <c r="G181" s="24"/>
      <c r="H181" s="24"/>
      <c r="I181" s="24"/>
      <c r="J181" s="24"/>
      <c r="K181" s="20"/>
      <c r="L181" s="20"/>
      <c r="M181" s="20"/>
      <c r="N181" s="20"/>
    </row>
    <row r="182" spans="1:14" s="18" customFormat="1" ht="12.75">
      <c r="A182" s="19"/>
      <c r="B182" s="19"/>
      <c r="D182" s="19"/>
      <c r="E182" s="24"/>
      <c r="F182" s="24"/>
      <c r="G182" s="24"/>
      <c r="H182" s="24"/>
      <c r="I182" s="24"/>
      <c r="J182" s="24"/>
      <c r="K182" s="20"/>
      <c r="L182" s="20"/>
      <c r="M182" s="20"/>
      <c r="N182" s="20"/>
    </row>
    <row r="183" spans="1:14" s="18" customFormat="1" ht="12.75">
      <c r="A183" s="19"/>
      <c r="B183" s="19"/>
      <c r="D183" s="19"/>
      <c r="E183" s="24"/>
      <c r="F183" s="24"/>
      <c r="G183" s="24"/>
      <c r="H183" s="24"/>
      <c r="I183" s="24"/>
      <c r="J183" s="24"/>
      <c r="K183" s="20"/>
      <c r="L183" s="20"/>
      <c r="M183" s="20"/>
      <c r="N183" s="20"/>
    </row>
    <row r="184" spans="1:14" s="18" customFormat="1" ht="12.75">
      <c r="A184" s="19"/>
      <c r="B184" s="19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s="18" customFormat="1" ht="12.75">
      <c r="A185" s="19"/>
      <c r="B185" s="19"/>
      <c r="D185" s="19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s="18" customFormat="1" ht="12.75">
      <c r="A186" s="19"/>
      <c r="B186" s="19"/>
      <c r="D186" s="19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s="18" customFormat="1" ht="12.75">
      <c r="A187" s="19"/>
      <c r="B187" s="19"/>
      <c r="C187" s="21"/>
      <c r="D187" s="19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s="18" customFormat="1" ht="12.75">
      <c r="A188" s="19"/>
      <c r="B188" s="19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s="18" customFormat="1" ht="12.75">
      <c r="A189" s="19"/>
      <c r="B189" s="19"/>
      <c r="D189" s="19"/>
      <c r="E189" s="24"/>
      <c r="F189" s="24"/>
      <c r="G189" s="24"/>
      <c r="H189" s="24"/>
      <c r="I189" s="24"/>
      <c r="J189" s="24"/>
      <c r="K189" s="20"/>
      <c r="L189" s="20"/>
      <c r="M189" s="20"/>
      <c r="N189" s="20"/>
    </row>
    <row r="190" spans="1:14" s="18" customFormat="1" ht="12.75">
      <c r="A190" s="19"/>
      <c r="B190" s="19"/>
      <c r="D190" s="19"/>
      <c r="E190" s="24"/>
      <c r="F190" s="24"/>
      <c r="G190" s="24"/>
      <c r="H190" s="24"/>
      <c r="I190" s="24"/>
      <c r="J190" s="24"/>
      <c r="K190" s="20"/>
      <c r="L190" s="20"/>
      <c r="M190" s="20"/>
      <c r="N190" s="20"/>
    </row>
    <row r="191" spans="1:14" s="18" customFormat="1" ht="12.75">
      <c r="A191" s="19"/>
      <c r="B191" s="19"/>
      <c r="D191" s="19"/>
      <c r="E191" s="24"/>
      <c r="F191" s="24"/>
      <c r="G191" s="24"/>
      <c r="H191" s="24"/>
      <c r="I191" s="24"/>
      <c r="J191" s="24"/>
      <c r="K191" s="20"/>
      <c r="L191" s="20"/>
      <c r="M191" s="20"/>
      <c r="N191" s="20"/>
    </row>
    <row r="192" spans="1:14" s="18" customFormat="1" ht="12.75">
      <c r="A192" s="19"/>
      <c r="B192" s="19"/>
      <c r="D192" s="19"/>
      <c r="E192" s="24"/>
      <c r="F192" s="24"/>
      <c r="G192" s="24"/>
      <c r="H192" s="24"/>
      <c r="I192" s="24"/>
      <c r="J192" s="24"/>
      <c r="K192" s="20"/>
      <c r="L192" s="20"/>
      <c r="M192" s="20"/>
      <c r="N192" s="20"/>
    </row>
    <row r="193" spans="1:14" s="18" customFormat="1" ht="12.75">
      <c r="A193" s="19"/>
      <c r="B193" s="19"/>
      <c r="D193" s="19"/>
      <c r="E193" s="24"/>
      <c r="F193" s="24"/>
      <c r="G193" s="24"/>
      <c r="H193" s="24"/>
      <c r="I193" s="24"/>
      <c r="J193" s="24"/>
      <c r="K193" s="20"/>
      <c r="L193" s="20"/>
      <c r="M193" s="20"/>
      <c r="N193" s="20"/>
    </row>
    <row r="194" spans="1:14" s="18" customFormat="1" ht="12.75">
      <c r="A194" s="19"/>
      <c r="B194" s="19"/>
      <c r="D194" s="19"/>
      <c r="E194" s="24"/>
      <c r="F194" s="24"/>
      <c r="G194" s="24"/>
      <c r="H194" s="24"/>
      <c r="I194" s="24"/>
      <c r="J194" s="24"/>
      <c r="K194" s="20"/>
      <c r="L194" s="20"/>
      <c r="M194" s="20"/>
      <c r="N194" s="20"/>
    </row>
    <row r="195" spans="1:14" s="18" customFormat="1" ht="12.75">
      <c r="A195" s="19"/>
      <c r="B195" s="19"/>
      <c r="D195" s="19"/>
      <c r="E195" s="24"/>
      <c r="F195" s="24"/>
      <c r="G195" s="24"/>
      <c r="H195" s="24"/>
      <c r="I195" s="24"/>
      <c r="J195" s="24"/>
      <c r="K195" s="20"/>
      <c r="L195" s="20"/>
      <c r="M195" s="20"/>
      <c r="N195" s="20"/>
    </row>
    <row r="196" spans="1:14" s="18" customFormat="1" ht="12.75">
      <c r="A196" s="19"/>
      <c r="B196" s="19"/>
      <c r="D196" s="19"/>
      <c r="E196" s="24"/>
      <c r="F196" s="24"/>
      <c r="G196" s="24"/>
      <c r="H196" s="24"/>
      <c r="I196" s="24"/>
      <c r="J196" s="24"/>
      <c r="K196" s="20"/>
      <c r="L196" s="20"/>
      <c r="M196" s="20"/>
      <c r="N196" s="20"/>
    </row>
    <row r="197" spans="1:14" s="18" customFormat="1" ht="12.75">
      <c r="A197" s="19"/>
      <c r="B197" s="19"/>
      <c r="D197" s="19"/>
      <c r="E197" s="24"/>
      <c r="F197" s="24"/>
      <c r="G197" s="24"/>
      <c r="H197" s="24"/>
      <c r="I197" s="24"/>
      <c r="J197" s="24"/>
      <c r="K197" s="20"/>
      <c r="L197" s="20"/>
      <c r="M197" s="20"/>
      <c r="N197" s="20"/>
    </row>
    <row r="198" spans="1:14" s="18" customFormat="1" ht="12.75">
      <c r="A198" s="19"/>
      <c r="D198" s="19"/>
      <c r="E198" s="24"/>
      <c r="F198" s="24"/>
      <c r="G198" s="24"/>
      <c r="H198" s="24"/>
      <c r="I198" s="24"/>
      <c r="J198" s="24"/>
      <c r="K198" s="20"/>
      <c r="L198" s="20"/>
      <c r="M198" s="20"/>
      <c r="N198" s="20"/>
    </row>
    <row r="199" spans="1:14" s="18" customFormat="1" ht="12.75">
      <c r="A199" s="19"/>
      <c r="D199" s="19"/>
      <c r="E199" s="24"/>
      <c r="F199" s="24"/>
      <c r="G199" s="24"/>
      <c r="H199" s="24"/>
      <c r="I199" s="24"/>
      <c r="J199" s="24"/>
      <c r="K199" s="20"/>
      <c r="L199" s="20"/>
      <c r="M199" s="20"/>
      <c r="N199" s="20"/>
    </row>
    <row r="200" spans="1:14" s="18" customFormat="1" ht="12.75">
      <c r="A200" s="19"/>
      <c r="D200" s="19"/>
      <c r="E200" s="24"/>
      <c r="F200" s="24"/>
      <c r="G200" s="24"/>
      <c r="H200" s="24"/>
      <c r="I200" s="24"/>
      <c r="J200" s="24"/>
      <c r="K200" s="20"/>
      <c r="L200" s="20"/>
      <c r="M200" s="20"/>
      <c r="N200" s="20"/>
    </row>
    <row r="201" spans="1:14" s="18" customFormat="1" ht="12.75">
      <c r="A201" s="19"/>
      <c r="D201" s="19"/>
      <c r="E201" s="24"/>
      <c r="F201" s="24"/>
      <c r="G201" s="24"/>
      <c r="H201" s="24"/>
      <c r="I201" s="24"/>
      <c r="J201" s="24"/>
      <c r="K201" s="20"/>
      <c r="L201" s="20"/>
      <c r="M201" s="20"/>
      <c r="N201" s="20"/>
    </row>
    <row r="202" spans="1:14" s="18" customFormat="1" ht="12.75">
      <c r="A202" s="19"/>
      <c r="D202" s="19"/>
      <c r="E202" s="24"/>
      <c r="F202" s="24"/>
      <c r="G202" s="24"/>
      <c r="H202" s="24"/>
      <c r="I202" s="24"/>
      <c r="J202" s="24"/>
      <c r="K202" s="20"/>
      <c r="L202" s="20"/>
      <c r="M202" s="20"/>
      <c r="N202" s="20"/>
    </row>
    <row r="203" spans="1:14" s="18" customFormat="1" ht="12.75">
      <c r="A203" s="19"/>
      <c r="D203" s="19"/>
      <c r="E203" s="24"/>
      <c r="F203" s="24"/>
      <c r="G203" s="24"/>
      <c r="H203" s="24"/>
      <c r="I203" s="24"/>
      <c r="J203" s="24"/>
      <c r="K203" s="20"/>
      <c r="L203" s="20"/>
      <c r="M203" s="20"/>
      <c r="N203" s="20"/>
    </row>
    <row r="204" spans="1:14" s="18" customFormat="1" ht="12.75">
      <c r="A204" s="19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s="18" customFormat="1" ht="12.75">
      <c r="A205" s="19"/>
      <c r="D205" s="19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s="18" customFormat="1" ht="12.75">
      <c r="A206" s="19"/>
      <c r="D206" s="19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s="18" customFormat="1" ht="12.75">
      <c r="A207" s="19"/>
      <c r="D207" s="19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s="18" customFormat="1" ht="12.75">
      <c r="A208" s="19"/>
      <c r="D208" s="19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4" s="18" customFormat="1" ht="12.75">
      <c r="A209" s="19"/>
      <c r="D209" s="19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s="18" customFormat="1" ht="12.75">
      <c r="A210" s="19"/>
      <c r="D210" s="19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s="18" customFormat="1" ht="12.75">
      <c r="A211" s="19"/>
      <c r="D211" s="19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s="18" customFormat="1" ht="12.75">
      <c r="A212" s="19"/>
      <c r="D212" s="19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4" s="18" customFormat="1" ht="12.75">
      <c r="A213" s="19"/>
      <c r="D213" s="19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s="18" customFormat="1" ht="12.75">
      <c r="A214" s="19"/>
      <c r="D214" s="19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4" s="18" customFormat="1" ht="12.75">
      <c r="A215" s="19"/>
      <c r="D215" s="19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s="18" customFormat="1" ht="12.75">
      <c r="A216" s="19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s="18" customFormat="1" ht="12.75">
      <c r="A217" s="19"/>
      <c r="D217" s="19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s="18" customFormat="1" ht="12.75">
      <c r="A218" s="19"/>
      <c r="D218" s="19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s="18" customFormat="1" ht="12.75">
      <c r="A219" s="19"/>
      <c r="D219" s="19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s="18" customFormat="1" ht="12.75">
      <c r="A220" s="19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s="18" customFormat="1" ht="12.75">
      <c r="A221" s="19"/>
      <c r="D221" s="19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4" s="18" customFormat="1" ht="12.75">
      <c r="A222" s="19"/>
      <c r="D222" s="19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4" s="18" customFormat="1" ht="12.75">
      <c r="A223" s="19"/>
      <c r="D223" s="19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s="18" customFormat="1" ht="12.75">
      <c r="A224" s="19"/>
      <c r="D224" s="19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s="18" customFormat="1" ht="12.75">
      <c r="A225" s="19"/>
      <c r="D225" s="19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s="18" customFormat="1" ht="12.75">
      <c r="A226" s="19"/>
      <c r="D226" s="19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s="18" customFormat="1" ht="12.75">
      <c r="A227" s="19"/>
      <c r="D227" s="19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s="18" customFormat="1" ht="12.75">
      <c r="A228" s="19"/>
      <c r="D228" s="19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s="18" customFormat="1" ht="12.75">
      <c r="A229" s="19"/>
      <c r="D229" s="19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s="18" customFormat="1" ht="12.75">
      <c r="A230" s="19"/>
      <c r="D230" s="19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s="18" customFormat="1" ht="12.75">
      <c r="A231" s="19"/>
      <c r="D231" s="19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4" s="18" customFormat="1" ht="12.75">
      <c r="A232" s="19"/>
      <c r="D232" s="19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s="18" customFormat="1" ht="12.75">
      <c r="A233" s="19"/>
      <c r="D233" s="19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s="18" customFormat="1" ht="12.75">
      <c r="A234" s="19"/>
      <c r="D234" s="19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s="18" customFormat="1" ht="12.75">
      <c r="A235" s="19"/>
      <c r="D235" s="19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4" s="18" customFormat="1" ht="12.75">
      <c r="A236" s="19"/>
      <c r="D236" s="19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s="18" customFormat="1" ht="12.75">
      <c r="A237" s="19"/>
      <c r="D237" s="19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s="18" customFormat="1" ht="12.75">
      <c r="A238" s="19"/>
      <c r="D238" s="19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s="18" customFormat="1" ht="12.75">
      <c r="A239" s="19"/>
      <c r="D239" s="19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4:14" s="18" customFormat="1" ht="12.75">
      <c r="D240" s="19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4:14" s="18" customFormat="1" ht="12.75">
      <c r="D241" s="19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4:14" s="18" customFormat="1" ht="12.75">
      <c r="D242" s="19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4:14" s="18" customFormat="1" ht="12.75">
      <c r="D243" s="19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4:14" s="18" customFormat="1" ht="12.75">
      <c r="D244" s="19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4:14" s="18" customFormat="1" ht="12.75">
      <c r="D245" s="19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4:14" s="18" customFormat="1" ht="12.75">
      <c r="D246" s="19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4:14" s="18" customFormat="1" ht="12.75">
      <c r="D247" s="19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4:14" s="18" customFormat="1" ht="12.75">
      <c r="D248" s="19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4:14" s="18" customFormat="1" ht="12.75">
      <c r="D249" s="19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4:14" s="18" customFormat="1" ht="12.75">
      <c r="D250" s="19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4:14" s="18" customFormat="1" ht="12.75">
      <c r="D251" s="19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4:14" s="18" customFormat="1" ht="12.75">
      <c r="D252" s="19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4:14" s="18" customFormat="1" ht="12.75">
      <c r="D253" s="19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4:14" s="18" customFormat="1" ht="12.75">
      <c r="D254" s="19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4:14" s="18" customFormat="1" ht="12.75">
      <c r="D255" s="19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4:14" s="18" customFormat="1" ht="12.75">
      <c r="D256" s="19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4:14" s="18" customFormat="1" ht="12.75">
      <c r="D257" s="19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4:14" s="18" customFormat="1" ht="12.75">
      <c r="D258" s="19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4:14" s="18" customFormat="1" ht="12.75">
      <c r="D259" s="19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4:14" s="18" customFormat="1" ht="12.75">
      <c r="D260" s="19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4:14" s="18" customFormat="1" ht="12.75">
      <c r="D261" s="19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4:14" s="18" customFormat="1" ht="12.75">
      <c r="D262" s="19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4:14" s="18" customFormat="1" ht="12.75">
      <c r="D263" s="19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4:14" s="18" customFormat="1" ht="12.75">
      <c r="D264" s="19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4:14" s="18" customFormat="1" ht="12.75">
      <c r="D265" s="19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4:14" s="18" customFormat="1" ht="12.75">
      <c r="D266" s="19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4:14" s="18" customFormat="1" ht="12.75">
      <c r="D267" s="19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4:14" s="18" customFormat="1" ht="12.75">
      <c r="D268" s="19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4:14" s="18" customFormat="1" ht="12.75">
      <c r="D269" s="19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4:14" s="18" customFormat="1" ht="12.75">
      <c r="D270" s="19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4:14" s="18" customFormat="1" ht="12.75">
      <c r="D271" s="19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4:14" s="18" customFormat="1" ht="12.75">
      <c r="D272" s="19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4:14" s="18" customFormat="1" ht="12.75">
      <c r="D273" s="19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4:14" s="18" customFormat="1" ht="12.75">
      <c r="D274" s="19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4:14" s="18" customFormat="1" ht="12.75">
      <c r="D275" s="19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4:14" s="18" customFormat="1" ht="12.75">
      <c r="D276" s="19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4:14" s="18" customFormat="1" ht="12.75">
      <c r="D277" s="19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4:14" s="18" customFormat="1" ht="12.75">
      <c r="D278" s="19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4:14" s="18" customFormat="1" ht="12.75">
      <c r="D279" s="19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4:14" s="18" customFormat="1" ht="12.75">
      <c r="D280" s="19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4:14" s="18" customFormat="1" ht="12.75">
      <c r="D281" s="19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4:14" s="18" customFormat="1" ht="12.75">
      <c r="D282" s="19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4:14" s="18" customFormat="1" ht="12.75">
      <c r="D283" s="19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4:14" s="18" customFormat="1" ht="12.75">
      <c r="D284" s="19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4:14" s="18" customFormat="1" ht="12.75">
      <c r="D285" s="19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4:14" s="18" customFormat="1" ht="12.75">
      <c r="D286" s="19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4:14" s="18" customFormat="1" ht="12.75">
      <c r="D287" s="19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4:14" s="18" customFormat="1" ht="12.75">
      <c r="D288" s="19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4:14" s="18" customFormat="1" ht="12.75">
      <c r="D289" s="19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4:14" s="18" customFormat="1" ht="12.75">
      <c r="D290" s="19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4:14" s="18" customFormat="1" ht="12.75">
      <c r="D291" s="19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4:14" s="18" customFormat="1" ht="12.75">
      <c r="D292" s="19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4:14" s="18" customFormat="1" ht="12.75">
      <c r="D293" s="19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4:14" s="18" customFormat="1" ht="12.75">
      <c r="D294" s="19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4:14" s="18" customFormat="1" ht="12.75">
      <c r="D295" s="19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4:14" s="18" customFormat="1" ht="12.75">
      <c r="D296" s="19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4:14" s="18" customFormat="1" ht="12.75">
      <c r="D297" s="19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4:14" s="18" customFormat="1" ht="12.75">
      <c r="D298" s="19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4:14" s="18" customFormat="1" ht="12.75">
      <c r="D299" s="19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4:14" s="18" customFormat="1" ht="12.75">
      <c r="D300" s="19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4:14" s="18" customFormat="1" ht="12.75">
      <c r="D301" s="19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4:14" s="18" customFormat="1" ht="12.75">
      <c r="D302" s="19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4:14" s="18" customFormat="1" ht="12.75">
      <c r="D303" s="19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4:14" s="18" customFormat="1" ht="12.75">
      <c r="D304" s="19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4:14" s="18" customFormat="1" ht="12.75">
      <c r="D305" s="19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4:14" s="18" customFormat="1" ht="12.75">
      <c r="D306" s="19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4:14" s="18" customFormat="1" ht="12.75">
      <c r="D307" s="19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4:14" s="18" customFormat="1" ht="12.75">
      <c r="D308" s="19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4:14" s="18" customFormat="1" ht="12.75">
      <c r="D309" s="19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4:14" s="18" customFormat="1" ht="12.75">
      <c r="D310" s="19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4:14" s="18" customFormat="1" ht="12.75">
      <c r="D311" s="19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4:14" s="18" customFormat="1" ht="12.75">
      <c r="D312" s="19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4:14" s="18" customFormat="1" ht="12.75">
      <c r="D313" s="19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4:14" s="18" customFormat="1" ht="12.75">
      <c r="D314" s="19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4:14" s="18" customFormat="1" ht="12.75">
      <c r="D315" s="19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4:14" s="18" customFormat="1" ht="12.75">
      <c r="D316" s="19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4:14" s="18" customFormat="1" ht="12.75">
      <c r="D317" s="19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4:14" s="18" customFormat="1" ht="12.75">
      <c r="D318" s="19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4:14" s="18" customFormat="1" ht="12.75">
      <c r="D319" s="19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4:14" s="18" customFormat="1" ht="12.75">
      <c r="D320" s="19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4:14" s="18" customFormat="1" ht="12.75">
      <c r="D321" s="19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4:14" s="18" customFormat="1" ht="12.75">
      <c r="D322" s="19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4:14" s="18" customFormat="1" ht="12.75">
      <c r="D323" s="19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4:14" s="18" customFormat="1" ht="12.75">
      <c r="D324" s="19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4:14" s="18" customFormat="1" ht="12.75">
      <c r="D325" s="19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4:14" s="18" customFormat="1" ht="12.75">
      <c r="D326" s="19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4:14" s="18" customFormat="1" ht="12.75">
      <c r="D327" s="19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4:14" s="18" customFormat="1" ht="12.75">
      <c r="D328" s="19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4:14" s="18" customFormat="1" ht="12.75">
      <c r="D329" s="19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4:14" s="18" customFormat="1" ht="12.75">
      <c r="D330" s="19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4:14" s="18" customFormat="1" ht="12.75">
      <c r="D331" s="19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4:14" s="18" customFormat="1" ht="12.75">
      <c r="D332" s="19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4:14" s="18" customFormat="1" ht="12.75">
      <c r="D333" s="19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4:14" s="18" customFormat="1" ht="12.75">
      <c r="D334" s="19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4:14" s="18" customFormat="1" ht="12.75">
      <c r="D335" s="19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4:14" s="18" customFormat="1" ht="12.75">
      <c r="D336" s="19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4:14" s="18" customFormat="1" ht="12.75">
      <c r="D337" s="19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4:14" s="18" customFormat="1" ht="12.75">
      <c r="D338" s="19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4:14" s="18" customFormat="1" ht="12.75">
      <c r="D339" s="19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4:14" s="18" customFormat="1" ht="12.75">
      <c r="D340" s="19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4:14" s="18" customFormat="1" ht="12.75">
      <c r="D341" s="19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4:14" s="18" customFormat="1" ht="12.75">
      <c r="D342" s="19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4:14" s="18" customFormat="1" ht="12.75">
      <c r="D343" s="19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4:14" s="18" customFormat="1" ht="12.75">
      <c r="D344" s="19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4:14" s="18" customFormat="1" ht="12.75">
      <c r="D345" s="19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4:14" s="18" customFormat="1" ht="12.75">
      <c r="D346" s="19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4:14" s="18" customFormat="1" ht="12.75">
      <c r="D347" s="19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4:14" s="18" customFormat="1" ht="12.75">
      <c r="D348" s="19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4:14" s="18" customFormat="1" ht="12.75">
      <c r="D349" s="19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4:14" s="18" customFormat="1" ht="12.75">
      <c r="D350" s="19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4:14" s="18" customFormat="1" ht="12.75">
      <c r="D351" s="19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4:14" s="18" customFormat="1" ht="12.75">
      <c r="D352" s="19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4:14" s="18" customFormat="1" ht="12.75">
      <c r="D353" s="19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4:14" s="18" customFormat="1" ht="12.75">
      <c r="D354" s="19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4:14" s="18" customFormat="1" ht="12.75">
      <c r="D355" s="19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4:14" s="18" customFormat="1" ht="12.75">
      <c r="D356" s="19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4:14" s="18" customFormat="1" ht="12.75">
      <c r="D357" s="19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4:14" s="18" customFormat="1" ht="12.75">
      <c r="D358" s="19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4:14" s="18" customFormat="1" ht="12.75">
      <c r="D359" s="19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4:14" s="18" customFormat="1" ht="12.75">
      <c r="D360" s="19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4:14" s="18" customFormat="1" ht="12.75">
      <c r="D361" s="19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4:14" s="18" customFormat="1" ht="12.75">
      <c r="D362" s="19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4:14" s="18" customFormat="1" ht="12.75">
      <c r="D363" s="19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4:14" s="18" customFormat="1" ht="12.75">
      <c r="D364" s="19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4:14" s="18" customFormat="1" ht="12.75">
      <c r="D365" s="19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4:14" s="18" customFormat="1" ht="12.75">
      <c r="D366" s="19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4:14" s="18" customFormat="1" ht="12.75">
      <c r="D367" s="19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4:14" s="18" customFormat="1" ht="12.75">
      <c r="D368" s="19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4:14" s="18" customFormat="1" ht="12.75">
      <c r="D369" s="19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4:14" s="18" customFormat="1" ht="12.75">
      <c r="D370" s="19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4:14" s="18" customFormat="1" ht="12.75">
      <c r="D371" s="19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4:14" s="18" customFormat="1" ht="12.75">
      <c r="D372" s="19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4:14" s="18" customFormat="1" ht="12.75">
      <c r="D373" s="19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4:14" s="18" customFormat="1" ht="12.75">
      <c r="D374" s="19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4:14" s="18" customFormat="1" ht="12.75">
      <c r="D375" s="19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4:14" s="18" customFormat="1" ht="12.75">
      <c r="D376" s="19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4:14" s="18" customFormat="1" ht="12.75">
      <c r="D377" s="19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4:14" s="18" customFormat="1" ht="12.75">
      <c r="D378" s="19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4:14" s="18" customFormat="1" ht="12.75">
      <c r="D379" s="19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4:14" s="18" customFormat="1" ht="12.75">
      <c r="D380" s="19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4:14" s="18" customFormat="1" ht="12.75">
      <c r="D381" s="19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4:14" s="18" customFormat="1" ht="12.75">
      <c r="D382" s="19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4:14" s="18" customFormat="1" ht="12.75">
      <c r="D383" s="19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4:14" s="18" customFormat="1" ht="12.75">
      <c r="D384" s="19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4:14" s="18" customFormat="1" ht="12.75">
      <c r="D385" s="19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4:14" s="18" customFormat="1" ht="12.75">
      <c r="D386" s="19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4:14" s="18" customFormat="1" ht="12.75">
      <c r="D387" s="19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4:14" s="18" customFormat="1" ht="12.75">
      <c r="D388" s="19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4:14" s="18" customFormat="1" ht="12.75">
      <c r="D389" s="19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4:14" s="18" customFormat="1" ht="12.75">
      <c r="D390" s="19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4:14" s="18" customFormat="1" ht="12.75">
      <c r="D391" s="19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4:14" s="18" customFormat="1" ht="12.75">
      <c r="D392" s="19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4:14" s="18" customFormat="1" ht="12.75">
      <c r="D393" s="19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4:14" s="18" customFormat="1" ht="12.75">
      <c r="D394" s="19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4:14" s="18" customFormat="1" ht="12.75">
      <c r="D395" s="19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4:14" s="18" customFormat="1" ht="12.75">
      <c r="D396" s="19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4:14" s="18" customFormat="1" ht="12.75">
      <c r="D397" s="19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4:14" s="18" customFormat="1" ht="12.75">
      <c r="D398" s="19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4:14" s="18" customFormat="1" ht="12.75">
      <c r="D399" s="19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4:14" s="18" customFormat="1" ht="12.75">
      <c r="D400" s="19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4:14" s="18" customFormat="1" ht="12.75">
      <c r="D401" s="19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4:14" s="18" customFormat="1" ht="12.75">
      <c r="D402" s="19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4:14" s="18" customFormat="1" ht="12.75">
      <c r="D403" s="19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4:14" s="18" customFormat="1" ht="12.75">
      <c r="D404" s="19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4:14" s="18" customFormat="1" ht="12.75">
      <c r="D405" s="19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4:14" s="18" customFormat="1" ht="12.75">
      <c r="D406" s="19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4:14" s="18" customFormat="1" ht="12.75">
      <c r="D407" s="19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4:14" s="18" customFormat="1" ht="12.75">
      <c r="D408" s="19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4:14" s="18" customFormat="1" ht="12.75">
      <c r="D409" s="19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4:14" s="18" customFormat="1" ht="12.75">
      <c r="D410" s="19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4:14" s="18" customFormat="1" ht="12.75">
      <c r="D411" s="19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4:14" s="18" customFormat="1" ht="12.75">
      <c r="D412" s="19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4:14" s="18" customFormat="1" ht="12.75">
      <c r="D413" s="19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4:14" s="18" customFormat="1" ht="12.75">
      <c r="D414" s="19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4:14" s="18" customFormat="1" ht="12.75">
      <c r="D415" s="19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4:14" s="18" customFormat="1" ht="12.75">
      <c r="D416" s="19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4:14" s="18" customFormat="1" ht="12.75">
      <c r="D417" s="19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4:14" s="18" customFormat="1" ht="12.75">
      <c r="D418" s="19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4:14" s="18" customFormat="1" ht="12.75">
      <c r="D419" s="19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4:14" s="18" customFormat="1" ht="12.75">
      <c r="D420" s="19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4:14" s="18" customFormat="1" ht="12.75">
      <c r="D421" s="19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4:14" s="18" customFormat="1" ht="12.75">
      <c r="D422" s="19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4:14" s="18" customFormat="1" ht="12.75">
      <c r="D423" s="19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4:14" s="18" customFormat="1" ht="12.75">
      <c r="D424" s="19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4:14" s="18" customFormat="1" ht="12.75">
      <c r="D425" s="19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4:14" s="18" customFormat="1" ht="12.75">
      <c r="D426" s="19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4:14" s="18" customFormat="1" ht="12.75">
      <c r="D427" s="19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4:14" s="18" customFormat="1" ht="12.75">
      <c r="D428" s="19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4:14" s="18" customFormat="1" ht="12.75">
      <c r="D429" s="19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4:14" s="18" customFormat="1" ht="12.75">
      <c r="D430" s="19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4:14" s="18" customFormat="1" ht="12.75">
      <c r="D431" s="19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4:14" s="18" customFormat="1" ht="12.75">
      <c r="D432" s="19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4:14" s="18" customFormat="1" ht="12.75">
      <c r="D433" s="19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4:14" s="18" customFormat="1" ht="12.75">
      <c r="D434" s="19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4:14" s="18" customFormat="1" ht="12.75">
      <c r="D435" s="19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4:14" s="18" customFormat="1" ht="12.75">
      <c r="D436" s="19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4:14" s="18" customFormat="1" ht="12.75">
      <c r="D437" s="19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4:14" s="18" customFormat="1" ht="12.75">
      <c r="D438" s="19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4:14" s="18" customFormat="1" ht="12.75">
      <c r="D439" s="19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4:14" s="18" customFormat="1" ht="12.75">
      <c r="D440" s="19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4:14" s="18" customFormat="1" ht="12.75">
      <c r="D441" s="19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4:14" s="18" customFormat="1" ht="12.75">
      <c r="D442" s="19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4:14" s="18" customFormat="1" ht="12.75">
      <c r="D443" s="19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4:14" s="18" customFormat="1" ht="12.75">
      <c r="D444" s="19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4:14" s="18" customFormat="1" ht="12.75">
      <c r="D445" s="19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4:14" s="18" customFormat="1" ht="12.75">
      <c r="D446" s="19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4:14" s="18" customFormat="1" ht="12.75">
      <c r="D447" s="19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4:14" s="18" customFormat="1" ht="12.75">
      <c r="D448" s="19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4:14" s="18" customFormat="1" ht="12.75">
      <c r="D449" s="19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4:14" s="18" customFormat="1" ht="12.75">
      <c r="D450" s="19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4:14" s="18" customFormat="1" ht="12.75">
      <c r="D451" s="19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4:14" s="18" customFormat="1" ht="12.75">
      <c r="D452" s="19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4:14" s="18" customFormat="1" ht="12.75">
      <c r="D453" s="19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4:14" s="18" customFormat="1" ht="12.75">
      <c r="D454" s="19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4:14" s="18" customFormat="1" ht="12.75">
      <c r="D455" s="19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4:14" s="18" customFormat="1" ht="12.75">
      <c r="D456" s="19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4:14" s="18" customFormat="1" ht="12.75">
      <c r="D457" s="19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4:14" s="18" customFormat="1" ht="12.75">
      <c r="D458" s="19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4:14" s="18" customFormat="1" ht="12.75">
      <c r="D459" s="19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4:14" s="18" customFormat="1" ht="12.75">
      <c r="D460" s="19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4:14" s="18" customFormat="1" ht="12.75">
      <c r="D461" s="19"/>
      <c r="E461" s="20"/>
      <c r="F461" s="20"/>
      <c r="G461" s="20"/>
      <c r="H461" s="20"/>
      <c r="I461" s="20"/>
      <c r="J461" s="20"/>
      <c r="K461" s="20"/>
      <c r="L461" s="20"/>
      <c r="M461" s="20"/>
      <c r="N461" s="20"/>
    </row>
    <row r="462" spans="4:14" s="18" customFormat="1" ht="12.75">
      <c r="D462" s="19"/>
      <c r="E462" s="20"/>
      <c r="F462" s="20"/>
      <c r="G462" s="20"/>
      <c r="H462" s="20"/>
      <c r="I462" s="20"/>
      <c r="J462" s="20"/>
      <c r="K462" s="20"/>
      <c r="L462" s="20"/>
      <c r="M462" s="20"/>
      <c r="N462" s="20"/>
    </row>
    <row r="463" spans="4:14" s="18" customFormat="1" ht="12.75">
      <c r="D463" s="19"/>
      <c r="E463" s="20"/>
      <c r="F463" s="20"/>
      <c r="G463" s="20"/>
      <c r="H463" s="20"/>
      <c r="I463" s="20"/>
      <c r="J463" s="20"/>
      <c r="K463" s="20"/>
      <c r="L463" s="20"/>
      <c r="M463" s="20"/>
      <c r="N463" s="20"/>
    </row>
    <row r="464" spans="4:14" s="18" customFormat="1" ht="12.75">
      <c r="D464" s="19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4:14" s="18" customFormat="1" ht="12.75">
      <c r="D465" s="19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4:14" s="18" customFormat="1" ht="12.75">
      <c r="D466" s="19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4:14" s="18" customFormat="1" ht="12.75">
      <c r="D467" s="19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4:14" s="18" customFormat="1" ht="12.75">
      <c r="D468" s="19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4:14" s="18" customFormat="1" ht="12.75">
      <c r="D469" s="19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4:14" s="18" customFormat="1" ht="12.75">
      <c r="D470" s="19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4:14" s="18" customFormat="1" ht="12.75">
      <c r="D471" s="19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4:14" s="18" customFormat="1" ht="12.75">
      <c r="D472" s="19"/>
      <c r="E472" s="20"/>
      <c r="F472" s="20"/>
      <c r="G472" s="20"/>
      <c r="H472" s="20"/>
      <c r="I472" s="20"/>
      <c r="J472" s="20"/>
      <c r="K472" s="20"/>
      <c r="L472" s="20"/>
      <c r="M472" s="20"/>
      <c r="N472" s="20"/>
    </row>
    <row r="473" spans="4:14" s="18" customFormat="1" ht="12.75">
      <c r="D473" s="19"/>
      <c r="E473" s="20"/>
      <c r="F473" s="20"/>
      <c r="G473" s="20"/>
      <c r="H473" s="20"/>
      <c r="I473" s="20"/>
      <c r="J473" s="20"/>
      <c r="K473" s="20"/>
      <c r="L473" s="20"/>
      <c r="M473" s="20"/>
      <c r="N473" s="20"/>
    </row>
    <row r="474" spans="4:14" s="18" customFormat="1" ht="12.75">
      <c r="D474" s="19"/>
      <c r="E474" s="20"/>
      <c r="F474" s="20"/>
      <c r="G474" s="20"/>
      <c r="H474" s="20"/>
      <c r="I474" s="20"/>
      <c r="J474" s="20"/>
      <c r="K474" s="20"/>
      <c r="L474" s="20"/>
      <c r="M474" s="20"/>
      <c r="N474" s="20"/>
    </row>
    <row r="475" spans="4:14" s="18" customFormat="1" ht="12.75">
      <c r="D475" s="19"/>
      <c r="E475" s="20"/>
      <c r="F475" s="20"/>
      <c r="G475" s="20"/>
      <c r="H475" s="20"/>
      <c r="I475" s="20"/>
      <c r="J475" s="20"/>
      <c r="K475" s="20"/>
      <c r="L475" s="20"/>
      <c r="M475" s="20"/>
      <c r="N475" s="20"/>
    </row>
    <row r="476" spans="4:14" s="18" customFormat="1" ht="12.75">
      <c r="D476" s="19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 spans="4:14" s="18" customFormat="1" ht="12.75">
      <c r="D477" s="19"/>
      <c r="E477" s="20"/>
      <c r="F477" s="20"/>
      <c r="G477" s="20"/>
      <c r="H477" s="20"/>
      <c r="I477" s="20"/>
      <c r="J477" s="20"/>
      <c r="K477" s="20"/>
      <c r="L477" s="20"/>
      <c r="M477" s="20"/>
      <c r="N477" s="20"/>
    </row>
    <row r="478" spans="4:14" s="18" customFormat="1" ht="12.75">
      <c r="D478" s="19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4:14" s="18" customFormat="1" ht="12.75">
      <c r="D479" s="19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4:14" s="18" customFormat="1" ht="12.75">
      <c r="D480" s="19"/>
      <c r="E480" s="20"/>
      <c r="F480" s="20"/>
      <c r="G480" s="20"/>
      <c r="H480" s="20"/>
      <c r="I480" s="20"/>
      <c r="J480" s="20"/>
      <c r="K480" s="20"/>
      <c r="L480" s="20"/>
      <c r="M480" s="20"/>
      <c r="N480" s="20"/>
    </row>
    <row r="481" spans="4:14" s="18" customFormat="1" ht="12.75">
      <c r="D481" s="19"/>
      <c r="E481" s="20"/>
      <c r="F481" s="20"/>
      <c r="G481" s="20"/>
      <c r="H481" s="20"/>
      <c r="I481" s="20"/>
      <c r="J481" s="20"/>
      <c r="K481" s="20"/>
      <c r="L481" s="20"/>
      <c r="M481" s="20"/>
      <c r="N481" s="20"/>
    </row>
    <row r="482" spans="4:14" s="18" customFormat="1" ht="12.75">
      <c r="D482" s="19"/>
      <c r="E482" s="20"/>
      <c r="F482" s="20"/>
      <c r="G482" s="20"/>
      <c r="H482" s="20"/>
      <c r="I482" s="20"/>
      <c r="J482" s="20"/>
      <c r="K482" s="20"/>
      <c r="L482" s="20"/>
      <c r="M482" s="20"/>
      <c r="N482" s="20"/>
    </row>
    <row r="483" spans="4:14" s="18" customFormat="1" ht="12.75">
      <c r="D483" s="19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4:14" s="18" customFormat="1" ht="12.75">
      <c r="D484" s="19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4:14" s="18" customFormat="1" ht="12.75">
      <c r="D485" s="19"/>
      <c r="E485" s="20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4:14" s="18" customFormat="1" ht="12.75">
      <c r="D486" s="19"/>
      <c r="E486" s="20"/>
      <c r="F486" s="20"/>
      <c r="G486" s="20"/>
      <c r="H486" s="20"/>
      <c r="I486" s="20"/>
      <c r="J486" s="20"/>
      <c r="K486" s="20"/>
      <c r="L486" s="20"/>
      <c r="M486" s="20"/>
      <c r="N486" s="20"/>
    </row>
    <row r="487" spans="4:14" s="18" customFormat="1" ht="12.75">
      <c r="D487" s="19"/>
      <c r="E487" s="20"/>
      <c r="F487" s="20"/>
      <c r="G487" s="20"/>
      <c r="H487" s="20"/>
      <c r="I487" s="20"/>
      <c r="J487" s="20"/>
      <c r="K487" s="20"/>
      <c r="L487" s="20"/>
      <c r="M487" s="20"/>
      <c r="N487" s="20"/>
    </row>
    <row r="488" spans="4:14" s="18" customFormat="1" ht="12.75">
      <c r="D488" s="19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4:14" s="18" customFormat="1" ht="12.75">
      <c r="D489" s="19"/>
      <c r="E489" s="20"/>
      <c r="F489" s="20"/>
      <c r="G489" s="20"/>
      <c r="H489" s="20"/>
      <c r="I489" s="20"/>
      <c r="J489" s="20"/>
      <c r="K489" s="20"/>
      <c r="L489" s="20"/>
      <c r="M489" s="20"/>
      <c r="N489" s="20"/>
    </row>
    <row r="490" spans="4:14" s="18" customFormat="1" ht="12.75">
      <c r="D490" s="19"/>
      <c r="E490" s="20"/>
      <c r="F490" s="20"/>
      <c r="G490" s="20"/>
      <c r="H490" s="20"/>
      <c r="I490" s="20"/>
      <c r="J490" s="20"/>
      <c r="K490" s="20"/>
      <c r="L490" s="20"/>
      <c r="M490" s="20"/>
      <c r="N490" s="20"/>
    </row>
    <row r="491" spans="4:14" s="18" customFormat="1" ht="12.75">
      <c r="D491" s="19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4:14" s="18" customFormat="1" ht="12.75">
      <c r="D492" s="19"/>
      <c r="E492" s="20"/>
      <c r="F492" s="20"/>
      <c r="G492" s="20"/>
      <c r="H492" s="20"/>
      <c r="I492" s="20"/>
      <c r="J492" s="20"/>
      <c r="K492" s="20"/>
      <c r="L492" s="20"/>
      <c r="M492" s="20"/>
      <c r="N492" s="20"/>
    </row>
    <row r="493" spans="4:14" s="18" customFormat="1" ht="12.75">
      <c r="D493" s="19"/>
      <c r="E493" s="20"/>
      <c r="F493" s="20"/>
      <c r="G493" s="20"/>
      <c r="H493" s="20"/>
      <c r="I493" s="20"/>
      <c r="J493" s="20"/>
      <c r="K493" s="20"/>
      <c r="L493" s="20"/>
      <c r="M493" s="20"/>
      <c r="N493" s="20"/>
    </row>
    <row r="494" spans="4:14" s="18" customFormat="1" ht="12.75">
      <c r="D494" s="19"/>
      <c r="E494" s="20"/>
      <c r="F494" s="20"/>
      <c r="G494" s="20"/>
      <c r="H494" s="20"/>
      <c r="I494" s="20"/>
      <c r="J494" s="20"/>
      <c r="K494" s="20"/>
      <c r="L494" s="20"/>
      <c r="M494" s="20"/>
      <c r="N494" s="20"/>
    </row>
    <row r="495" spans="4:14" s="18" customFormat="1" ht="12.75">
      <c r="D495" s="19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4:14" s="18" customFormat="1" ht="12.75">
      <c r="D496" s="19"/>
      <c r="E496" s="20"/>
      <c r="F496" s="20"/>
      <c r="G496" s="20"/>
      <c r="H496" s="20"/>
      <c r="I496" s="20"/>
      <c r="J496" s="20"/>
      <c r="K496" s="20"/>
      <c r="L496" s="20"/>
      <c r="M496" s="20"/>
      <c r="N496" s="20"/>
    </row>
    <row r="497" spans="4:14" s="18" customFormat="1" ht="12.75">
      <c r="D497" s="19"/>
      <c r="E497" s="20"/>
      <c r="F497" s="20"/>
      <c r="G497" s="20"/>
      <c r="H497" s="20"/>
      <c r="I497" s="20"/>
      <c r="J497" s="20"/>
      <c r="K497" s="20"/>
      <c r="L497" s="20"/>
      <c r="M497" s="20"/>
      <c r="N497" s="20"/>
    </row>
    <row r="498" spans="4:14" s="18" customFormat="1" ht="12.75">
      <c r="D498" s="19"/>
      <c r="E498" s="20"/>
      <c r="F498" s="20"/>
      <c r="G498" s="20"/>
      <c r="H498" s="20"/>
      <c r="I498" s="20"/>
      <c r="J498" s="20"/>
      <c r="K498" s="20"/>
      <c r="L498" s="20"/>
      <c r="M498" s="20"/>
      <c r="N498" s="20"/>
    </row>
    <row r="499" spans="4:14" s="18" customFormat="1" ht="12.75">
      <c r="D499" s="19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4:14" s="18" customFormat="1" ht="12.75">
      <c r="D500" s="19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4:14" s="18" customFormat="1" ht="12.75">
      <c r="D501" s="19"/>
      <c r="E501" s="20"/>
      <c r="F501" s="20"/>
      <c r="G501" s="20"/>
      <c r="H501" s="20"/>
      <c r="I501" s="20"/>
      <c r="J501" s="20"/>
      <c r="K501" s="20"/>
      <c r="L501" s="20"/>
      <c r="M501" s="20"/>
      <c r="N501" s="20"/>
    </row>
    <row r="502" spans="4:14" s="18" customFormat="1" ht="12.75">
      <c r="D502" s="19"/>
      <c r="E502" s="20"/>
      <c r="F502" s="20"/>
      <c r="G502" s="20"/>
      <c r="H502" s="20"/>
      <c r="I502" s="20"/>
      <c r="J502" s="20"/>
      <c r="K502" s="20"/>
      <c r="L502" s="20"/>
      <c r="M502" s="20"/>
      <c r="N502" s="20"/>
    </row>
    <row r="503" spans="4:14" s="18" customFormat="1" ht="12.75">
      <c r="D503" s="19"/>
      <c r="E503" s="20"/>
      <c r="F503" s="20"/>
      <c r="G503" s="20"/>
      <c r="H503" s="20"/>
      <c r="I503" s="20"/>
      <c r="J503" s="20"/>
      <c r="K503" s="20"/>
      <c r="L503" s="20"/>
      <c r="M503" s="20"/>
      <c r="N503" s="20"/>
    </row>
    <row r="504" spans="4:14" s="18" customFormat="1" ht="12.75">
      <c r="D504" s="19"/>
      <c r="E504" s="20"/>
      <c r="F504" s="20"/>
      <c r="G504" s="20"/>
      <c r="H504" s="20"/>
      <c r="I504" s="20"/>
      <c r="J504" s="20"/>
      <c r="K504" s="20"/>
      <c r="L504" s="20"/>
      <c r="M504" s="20"/>
      <c r="N504" s="20"/>
    </row>
    <row r="505" spans="4:14" s="18" customFormat="1" ht="12.75">
      <c r="D505" s="19"/>
      <c r="E505" s="20"/>
      <c r="F505" s="20"/>
      <c r="G505" s="20"/>
      <c r="H505" s="20"/>
      <c r="I505" s="20"/>
      <c r="J505" s="20"/>
      <c r="K505" s="20"/>
      <c r="L505" s="20"/>
      <c r="M505" s="20"/>
      <c r="N505" s="20"/>
    </row>
    <row r="506" spans="4:14" s="18" customFormat="1" ht="12.75">
      <c r="D506" s="19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4:14" s="18" customFormat="1" ht="12.75">
      <c r="D507" s="19"/>
      <c r="E507" s="20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4:14" s="18" customFormat="1" ht="12.75">
      <c r="D508" s="19"/>
      <c r="E508" s="20"/>
      <c r="F508" s="20"/>
      <c r="G508" s="20"/>
      <c r="H508" s="20"/>
      <c r="I508" s="20"/>
      <c r="J508" s="20"/>
      <c r="K508" s="20"/>
      <c r="L508" s="20"/>
      <c r="M508" s="20"/>
      <c r="N508" s="20"/>
    </row>
    <row r="509" spans="4:14" s="18" customFormat="1" ht="12.75">
      <c r="D509" s="19"/>
      <c r="E509" s="20"/>
      <c r="F509" s="20"/>
      <c r="G509" s="20"/>
      <c r="H509" s="20"/>
      <c r="I509" s="20"/>
      <c r="J509" s="20"/>
      <c r="K509" s="20"/>
      <c r="L509" s="20"/>
      <c r="M509" s="20"/>
      <c r="N509" s="20"/>
    </row>
    <row r="510" spans="4:14" s="18" customFormat="1" ht="12.75">
      <c r="D510" s="19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4:14" s="18" customFormat="1" ht="12.75">
      <c r="D511" s="19"/>
      <c r="E511" s="20"/>
      <c r="F511" s="20"/>
      <c r="G511" s="20"/>
      <c r="H511" s="20"/>
      <c r="I511" s="20"/>
      <c r="J511" s="20"/>
      <c r="K511" s="20"/>
      <c r="L511" s="20"/>
      <c r="M511" s="20"/>
      <c r="N511" s="20"/>
    </row>
    <row r="512" spans="4:14" s="18" customFormat="1" ht="12.75">
      <c r="D512" s="19"/>
      <c r="E512" s="20"/>
      <c r="F512" s="20"/>
      <c r="G512" s="20"/>
      <c r="H512" s="20"/>
      <c r="I512" s="20"/>
      <c r="J512" s="20"/>
      <c r="K512" s="20"/>
      <c r="L512" s="20"/>
      <c r="M512" s="20"/>
      <c r="N512" s="20"/>
    </row>
    <row r="513" spans="4:14" s="18" customFormat="1" ht="12.75">
      <c r="D513" s="19"/>
      <c r="E513" s="20"/>
      <c r="F513" s="20"/>
      <c r="G513" s="20"/>
      <c r="H513" s="20"/>
      <c r="I513" s="20"/>
      <c r="J513" s="20"/>
      <c r="K513" s="20"/>
      <c r="L513" s="20"/>
      <c r="M513" s="20"/>
      <c r="N513" s="20"/>
    </row>
    <row r="514" spans="4:14" s="18" customFormat="1" ht="12.75">
      <c r="D514" s="19"/>
      <c r="E514" s="20"/>
      <c r="F514" s="20"/>
      <c r="G514" s="20"/>
      <c r="H514" s="20"/>
      <c r="I514" s="20"/>
      <c r="J514" s="20"/>
      <c r="K514" s="20"/>
      <c r="L514" s="20"/>
      <c r="M514" s="20"/>
      <c r="N514" s="20"/>
    </row>
    <row r="515" spans="4:14" s="18" customFormat="1" ht="12.75">
      <c r="D515" s="19"/>
      <c r="E515" s="20"/>
      <c r="F515" s="20"/>
      <c r="G515" s="20"/>
      <c r="H515" s="20"/>
      <c r="I515" s="20"/>
      <c r="J515" s="20"/>
      <c r="K515" s="20"/>
      <c r="L515" s="20"/>
      <c r="M515" s="20"/>
      <c r="N515" s="20"/>
    </row>
    <row r="516" spans="4:14" s="18" customFormat="1" ht="12.75">
      <c r="D516" s="19"/>
      <c r="E516" s="20"/>
      <c r="F516" s="20"/>
      <c r="G516" s="20"/>
      <c r="H516" s="20"/>
      <c r="I516" s="20"/>
      <c r="J516" s="20"/>
      <c r="K516" s="20"/>
      <c r="L516" s="20"/>
      <c r="M516" s="20"/>
      <c r="N516" s="20"/>
    </row>
    <row r="517" spans="4:14" s="18" customFormat="1" ht="12.75">
      <c r="D517" s="19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4:14" s="18" customFormat="1" ht="12.75">
      <c r="D518" s="19"/>
      <c r="E518" s="20"/>
      <c r="F518" s="20"/>
      <c r="G518" s="20"/>
      <c r="H518" s="20"/>
      <c r="I518" s="20"/>
      <c r="J518" s="20"/>
      <c r="K518" s="20"/>
      <c r="L518" s="20"/>
      <c r="M518" s="20"/>
      <c r="N518" s="20"/>
    </row>
    <row r="519" spans="4:14" s="18" customFormat="1" ht="12.75">
      <c r="D519" s="19"/>
      <c r="E519" s="20"/>
      <c r="F519" s="20"/>
      <c r="G519" s="20"/>
      <c r="H519" s="20"/>
      <c r="I519" s="20"/>
      <c r="J519" s="20"/>
      <c r="K519" s="20"/>
      <c r="L519" s="20"/>
      <c r="M519" s="20"/>
      <c r="N519" s="20"/>
    </row>
    <row r="520" spans="4:14" s="18" customFormat="1" ht="12.75">
      <c r="D520" s="19"/>
      <c r="E520" s="20"/>
      <c r="F520" s="20"/>
      <c r="G520" s="20"/>
      <c r="H520" s="20"/>
      <c r="I520" s="20"/>
      <c r="J520" s="20"/>
      <c r="K520" s="20"/>
      <c r="L520" s="20"/>
      <c r="M520" s="20"/>
      <c r="N520" s="20"/>
    </row>
    <row r="521" spans="4:14" s="18" customFormat="1" ht="12.75">
      <c r="D521" s="19"/>
      <c r="E521" s="20"/>
      <c r="F521" s="20"/>
      <c r="G521" s="20"/>
      <c r="H521" s="20"/>
      <c r="I521" s="20"/>
      <c r="J521" s="20"/>
      <c r="K521" s="20"/>
      <c r="L521" s="20"/>
      <c r="M521" s="20"/>
      <c r="N521" s="20"/>
    </row>
    <row r="522" spans="4:14" s="18" customFormat="1" ht="12.75">
      <c r="D522" s="19"/>
      <c r="E522" s="20"/>
      <c r="F522" s="20"/>
      <c r="G522" s="20"/>
      <c r="H522" s="20"/>
      <c r="I522" s="20"/>
      <c r="J522" s="20"/>
      <c r="K522" s="20"/>
      <c r="L522" s="20"/>
      <c r="M522" s="20"/>
      <c r="N522" s="20"/>
    </row>
    <row r="523" spans="4:14" s="18" customFormat="1" ht="12.75">
      <c r="D523" s="19"/>
      <c r="E523" s="20"/>
      <c r="F523" s="20"/>
      <c r="G523" s="20"/>
      <c r="H523" s="20"/>
      <c r="I523" s="20"/>
      <c r="J523" s="20"/>
      <c r="K523" s="20"/>
      <c r="L523" s="20"/>
      <c r="M523" s="20"/>
      <c r="N523" s="20"/>
    </row>
    <row r="524" spans="4:14" s="18" customFormat="1" ht="12.75">
      <c r="D524" s="19"/>
      <c r="E524" s="20"/>
      <c r="F524" s="20"/>
      <c r="G524" s="20"/>
      <c r="H524" s="20"/>
      <c r="I524" s="20"/>
      <c r="J524" s="20"/>
      <c r="K524" s="20"/>
      <c r="L524" s="20"/>
      <c r="M524" s="20"/>
      <c r="N524" s="20"/>
    </row>
    <row r="525" spans="4:14" s="18" customFormat="1" ht="12.75">
      <c r="D525" s="19"/>
      <c r="E525" s="20"/>
      <c r="F525" s="20"/>
      <c r="G525" s="20"/>
      <c r="H525" s="20"/>
      <c r="I525" s="20"/>
      <c r="J525" s="20"/>
      <c r="K525" s="20"/>
      <c r="L525" s="20"/>
      <c r="M525" s="20"/>
      <c r="N525" s="20"/>
    </row>
    <row r="526" spans="4:14" s="18" customFormat="1" ht="12.75">
      <c r="D526" s="19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4:14" s="18" customFormat="1" ht="12.75">
      <c r="D527" s="19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4:14" s="18" customFormat="1" ht="12.75">
      <c r="D528" s="19"/>
      <c r="E528" s="20"/>
      <c r="F528" s="20"/>
      <c r="G528" s="20"/>
      <c r="H528" s="20"/>
      <c r="I528" s="20"/>
      <c r="J528" s="20"/>
      <c r="K528" s="20"/>
      <c r="L528" s="20"/>
      <c r="M528" s="20"/>
      <c r="N528" s="20"/>
    </row>
    <row r="529" spans="4:14" s="18" customFormat="1" ht="12.75">
      <c r="D529" s="19"/>
      <c r="E529" s="20"/>
      <c r="F529" s="20"/>
      <c r="G529" s="20"/>
      <c r="H529" s="20"/>
      <c r="I529" s="20"/>
      <c r="J529" s="20"/>
      <c r="K529" s="20"/>
      <c r="L529" s="20"/>
      <c r="M529" s="20"/>
      <c r="N529" s="20"/>
    </row>
    <row r="530" spans="4:14" s="18" customFormat="1" ht="12.75">
      <c r="D530" s="19"/>
      <c r="E530" s="20"/>
      <c r="F530" s="20"/>
      <c r="G530" s="20"/>
      <c r="H530" s="20"/>
      <c r="I530" s="20"/>
      <c r="J530" s="20"/>
      <c r="K530" s="20"/>
      <c r="L530" s="20"/>
      <c r="M530" s="20"/>
      <c r="N530" s="20"/>
    </row>
    <row r="531" spans="4:14" s="18" customFormat="1" ht="12.75">
      <c r="D531" s="19"/>
      <c r="E531" s="20"/>
      <c r="F531" s="20"/>
      <c r="G531" s="20"/>
      <c r="H531" s="20"/>
      <c r="I531" s="20"/>
      <c r="J531" s="20"/>
      <c r="K531" s="20"/>
      <c r="L531" s="20"/>
      <c r="M531" s="20"/>
      <c r="N531" s="20"/>
    </row>
    <row r="532" spans="4:14" s="18" customFormat="1" ht="12.75">
      <c r="D532" s="19"/>
      <c r="E532" s="20"/>
      <c r="F532" s="20"/>
      <c r="G532" s="20"/>
      <c r="H532" s="20"/>
      <c r="I532" s="20"/>
      <c r="J532" s="20"/>
      <c r="K532" s="20"/>
      <c r="L532" s="20"/>
      <c r="M532" s="20"/>
      <c r="N532" s="20"/>
    </row>
    <row r="533" spans="4:14" s="18" customFormat="1" ht="12.75">
      <c r="D533" s="19"/>
      <c r="E533" s="20"/>
      <c r="F533" s="20"/>
      <c r="G533" s="20"/>
      <c r="H533" s="20"/>
      <c r="I533" s="20"/>
      <c r="J533" s="20"/>
      <c r="K533" s="20"/>
      <c r="L533" s="20"/>
      <c r="M533" s="20"/>
      <c r="N533" s="20"/>
    </row>
    <row r="534" spans="4:14" s="18" customFormat="1" ht="12.75">
      <c r="D534" s="19"/>
      <c r="E534" s="20"/>
      <c r="F534" s="20"/>
      <c r="G534" s="20"/>
      <c r="H534" s="20"/>
      <c r="I534" s="20"/>
      <c r="J534" s="20"/>
      <c r="K534" s="20"/>
      <c r="L534" s="20"/>
      <c r="M534" s="20"/>
      <c r="N534" s="20"/>
    </row>
    <row r="535" spans="4:14" s="18" customFormat="1" ht="12.75">
      <c r="D535" s="19"/>
      <c r="E535" s="20"/>
      <c r="F535" s="20"/>
      <c r="G535" s="20"/>
      <c r="H535" s="20"/>
      <c r="I535" s="20"/>
      <c r="J535" s="20"/>
      <c r="K535" s="20"/>
      <c r="L535" s="20"/>
      <c r="M535" s="20"/>
      <c r="N535" s="20"/>
    </row>
    <row r="536" spans="4:14" s="18" customFormat="1" ht="12.75">
      <c r="D536" s="19"/>
      <c r="E536" s="20"/>
      <c r="F536" s="20"/>
      <c r="G536" s="20"/>
      <c r="H536" s="20"/>
      <c r="I536" s="20"/>
      <c r="J536" s="20"/>
      <c r="K536" s="20"/>
      <c r="L536" s="20"/>
      <c r="M536" s="20"/>
      <c r="N536" s="20"/>
    </row>
    <row r="537" spans="4:14" s="18" customFormat="1" ht="12.75">
      <c r="D537" s="19"/>
      <c r="E537" s="20"/>
      <c r="F537" s="20"/>
      <c r="G537" s="20"/>
      <c r="H537" s="20"/>
      <c r="I537" s="20"/>
      <c r="J537" s="20"/>
      <c r="K537" s="20"/>
      <c r="L537" s="20"/>
      <c r="M537" s="20"/>
      <c r="N537" s="20"/>
    </row>
    <row r="538" spans="4:14" s="18" customFormat="1" ht="12.75">
      <c r="D538" s="19"/>
      <c r="E538" s="20"/>
      <c r="F538" s="20"/>
      <c r="G538" s="20"/>
      <c r="H538" s="20"/>
      <c r="I538" s="20"/>
      <c r="J538" s="20"/>
      <c r="K538" s="20"/>
      <c r="L538" s="20"/>
      <c r="M538" s="20"/>
      <c r="N538" s="20"/>
    </row>
    <row r="539" spans="4:14" s="18" customFormat="1" ht="12.75">
      <c r="D539" s="19"/>
      <c r="E539" s="20"/>
      <c r="F539" s="20"/>
      <c r="G539" s="20"/>
      <c r="H539" s="20"/>
      <c r="I539" s="20"/>
      <c r="J539" s="20"/>
      <c r="K539" s="20"/>
      <c r="L539" s="20"/>
      <c r="M539" s="20"/>
      <c r="N539" s="20"/>
    </row>
    <row r="540" spans="4:14" s="18" customFormat="1" ht="12.75">
      <c r="D540" s="19"/>
      <c r="E540" s="20"/>
      <c r="F540" s="20"/>
      <c r="G540" s="20"/>
      <c r="H540" s="20"/>
      <c r="I540" s="20"/>
      <c r="J540" s="20"/>
      <c r="K540" s="20"/>
      <c r="L540" s="20"/>
      <c r="M540" s="20"/>
      <c r="N540" s="20"/>
    </row>
    <row r="541" spans="4:14" s="18" customFormat="1" ht="12.75">
      <c r="D541" s="19"/>
      <c r="E541" s="20"/>
      <c r="F541" s="20"/>
      <c r="G541" s="20"/>
      <c r="H541" s="20"/>
      <c r="I541" s="20"/>
      <c r="J541" s="20"/>
      <c r="K541" s="20"/>
      <c r="L541" s="20"/>
      <c r="M541" s="20"/>
      <c r="N541" s="20"/>
    </row>
    <row r="542" spans="4:14" s="18" customFormat="1" ht="12.75">
      <c r="D542" s="19"/>
      <c r="E542" s="20"/>
      <c r="F542" s="20"/>
      <c r="G542" s="20"/>
      <c r="H542" s="20"/>
      <c r="I542" s="20"/>
      <c r="J542" s="20"/>
      <c r="K542" s="20"/>
      <c r="L542" s="20"/>
      <c r="M542" s="20"/>
      <c r="N542" s="20"/>
    </row>
    <row r="543" spans="4:14" s="18" customFormat="1" ht="12.75">
      <c r="D543" s="19"/>
      <c r="E543" s="20"/>
      <c r="F543" s="20"/>
      <c r="G543" s="20"/>
      <c r="H543" s="20"/>
      <c r="I543" s="20"/>
      <c r="J543" s="20"/>
      <c r="K543" s="20"/>
      <c r="L543" s="20"/>
      <c r="M543" s="20"/>
      <c r="N543" s="20"/>
    </row>
    <row r="544" spans="4:14" s="18" customFormat="1" ht="12.75">
      <c r="D544" s="19"/>
      <c r="E544" s="20"/>
      <c r="F544" s="20"/>
      <c r="G544" s="20"/>
      <c r="H544" s="20"/>
      <c r="I544" s="20"/>
      <c r="J544" s="20"/>
      <c r="K544" s="20"/>
      <c r="L544" s="20"/>
      <c r="M544" s="20"/>
      <c r="N544" s="20"/>
    </row>
    <row r="545" spans="4:14" s="18" customFormat="1" ht="12.75">
      <c r="D545" s="19"/>
      <c r="E545" s="20"/>
      <c r="F545" s="20"/>
      <c r="G545" s="20"/>
      <c r="H545" s="20"/>
      <c r="I545" s="20"/>
      <c r="J545" s="20"/>
      <c r="K545" s="20"/>
      <c r="L545" s="20"/>
      <c r="M545" s="20"/>
      <c r="N545" s="20"/>
    </row>
    <row r="546" spans="4:14" s="18" customFormat="1" ht="12.75">
      <c r="D546" s="19"/>
      <c r="E546" s="20"/>
      <c r="F546" s="20"/>
      <c r="G546" s="20"/>
      <c r="H546" s="20"/>
      <c r="I546" s="20"/>
      <c r="J546" s="20"/>
      <c r="K546" s="20"/>
      <c r="L546" s="20"/>
      <c r="M546" s="20"/>
      <c r="N546" s="20"/>
    </row>
    <row r="547" spans="4:14" s="18" customFormat="1" ht="12.75">
      <c r="D547" s="19"/>
      <c r="E547" s="20"/>
      <c r="F547" s="20"/>
      <c r="G547" s="20"/>
      <c r="H547" s="20"/>
      <c r="I547" s="20"/>
      <c r="J547" s="20"/>
      <c r="K547" s="20"/>
      <c r="L547" s="20"/>
      <c r="M547" s="20"/>
      <c r="N547" s="20"/>
    </row>
    <row r="548" spans="4:14" s="18" customFormat="1" ht="12.75">
      <c r="D548" s="19"/>
      <c r="E548" s="20"/>
      <c r="F548" s="20"/>
      <c r="G548" s="20"/>
      <c r="H548" s="20"/>
      <c r="I548" s="20"/>
      <c r="J548" s="20"/>
      <c r="K548" s="20"/>
      <c r="L548" s="20"/>
      <c r="M548" s="20"/>
      <c r="N548" s="20"/>
    </row>
    <row r="549" spans="4:14" s="18" customFormat="1" ht="12.75">
      <c r="D549" s="19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  <row r="550" spans="4:14" s="18" customFormat="1" ht="12.75">
      <c r="D550" s="19"/>
      <c r="E550" s="20"/>
      <c r="F550" s="20"/>
      <c r="G550" s="20"/>
      <c r="H550" s="20"/>
      <c r="I550" s="20"/>
      <c r="J550" s="20"/>
      <c r="K550" s="20"/>
      <c r="L550" s="20"/>
      <c r="M550" s="20"/>
      <c r="N550" s="20"/>
    </row>
    <row r="551" spans="4:14" s="18" customFormat="1" ht="12.75">
      <c r="D551" s="19"/>
      <c r="E551" s="20"/>
      <c r="F551" s="20"/>
      <c r="G551" s="20"/>
      <c r="H551" s="20"/>
      <c r="I551" s="20"/>
      <c r="J551" s="20"/>
      <c r="K551" s="20"/>
      <c r="L551" s="20"/>
      <c r="M551" s="20"/>
      <c r="N551" s="20"/>
    </row>
    <row r="552" spans="4:14" s="18" customFormat="1" ht="12.75">
      <c r="D552" s="19"/>
      <c r="E552" s="20"/>
      <c r="F552" s="20"/>
      <c r="G552" s="20"/>
      <c r="H552" s="20"/>
      <c r="I552" s="20"/>
      <c r="J552" s="20"/>
      <c r="K552" s="20"/>
      <c r="L552" s="20"/>
      <c r="M552" s="20"/>
      <c r="N552" s="20"/>
    </row>
    <row r="553" spans="4:14" s="18" customFormat="1" ht="12.75">
      <c r="D553" s="19"/>
      <c r="E553" s="20"/>
      <c r="F553" s="20"/>
      <c r="G553" s="20"/>
      <c r="H553" s="20"/>
      <c r="I553" s="20"/>
      <c r="J553" s="20"/>
      <c r="K553" s="20"/>
      <c r="L553" s="20"/>
      <c r="M553" s="20"/>
      <c r="N553" s="20"/>
    </row>
    <row r="554" spans="4:14" s="18" customFormat="1" ht="12.75">
      <c r="D554" s="19"/>
      <c r="E554" s="20"/>
      <c r="F554" s="20"/>
      <c r="G554" s="20"/>
      <c r="H554" s="20"/>
      <c r="I554" s="20"/>
      <c r="J554" s="20"/>
      <c r="K554" s="20"/>
      <c r="L554" s="20"/>
      <c r="M554" s="20"/>
      <c r="N554" s="20"/>
    </row>
    <row r="555" spans="4:14" s="18" customFormat="1" ht="12.75">
      <c r="D555" s="19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4:14" s="18" customFormat="1" ht="12.75">
      <c r="D556" s="19"/>
      <c r="E556" s="20"/>
      <c r="F556" s="20"/>
      <c r="G556" s="20"/>
      <c r="H556" s="20"/>
      <c r="I556" s="20"/>
      <c r="J556" s="20"/>
      <c r="K556" s="20"/>
      <c r="L556" s="20"/>
      <c r="M556" s="20"/>
      <c r="N556" s="20"/>
    </row>
    <row r="557" spans="4:14" s="18" customFormat="1" ht="12.75">
      <c r="D557" s="19"/>
      <c r="E557" s="20"/>
      <c r="F557" s="20"/>
      <c r="G557" s="20"/>
      <c r="H557" s="20"/>
      <c r="I557" s="20"/>
      <c r="J557" s="20"/>
      <c r="K557" s="20"/>
      <c r="L557" s="20"/>
      <c r="M557" s="20"/>
      <c r="N557" s="20"/>
    </row>
    <row r="558" spans="4:14" s="18" customFormat="1" ht="12.75">
      <c r="D558" s="19"/>
      <c r="E558" s="20"/>
      <c r="F558" s="20"/>
      <c r="G558" s="20"/>
      <c r="H558" s="20"/>
      <c r="I558" s="20"/>
      <c r="J558" s="20"/>
      <c r="K558" s="20"/>
      <c r="L558" s="20"/>
      <c r="M558" s="20"/>
      <c r="N558" s="20"/>
    </row>
    <row r="559" spans="4:14" s="18" customFormat="1" ht="12.75">
      <c r="D559" s="19"/>
      <c r="E559" s="20"/>
      <c r="F559" s="20"/>
      <c r="G559" s="20"/>
      <c r="H559" s="20"/>
      <c r="I559" s="20"/>
      <c r="J559" s="20"/>
      <c r="K559" s="20"/>
      <c r="L559" s="20"/>
      <c r="M559" s="20"/>
      <c r="N559" s="20"/>
    </row>
    <row r="560" spans="4:14" s="18" customFormat="1" ht="12.75">
      <c r="D560" s="19"/>
      <c r="E560" s="20"/>
      <c r="F560" s="20"/>
      <c r="G560" s="20"/>
      <c r="H560" s="20"/>
      <c r="I560" s="20"/>
      <c r="J560" s="20"/>
      <c r="K560" s="20"/>
      <c r="L560" s="20"/>
      <c r="M560" s="20"/>
      <c r="N560" s="20"/>
    </row>
    <row r="561" spans="4:14" s="18" customFormat="1" ht="12.75">
      <c r="D561" s="19"/>
      <c r="E561" s="20"/>
      <c r="F561" s="20"/>
      <c r="G561" s="20"/>
      <c r="H561" s="20"/>
      <c r="I561" s="20"/>
      <c r="J561" s="20"/>
      <c r="K561" s="20"/>
      <c r="L561" s="20"/>
      <c r="M561" s="20"/>
      <c r="N561" s="20"/>
    </row>
    <row r="562" spans="4:14" s="18" customFormat="1" ht="12.75">
      <c r="D562" s="19"/>
      <c r="E562" s="20"/>
      <c r="F562" s="20"/>
      <c r="G562" s="20"/>
      <c r="H562" s="20"/>
      <c r="I562" s="20"/>
      <c r="J562" s="20"/>
      <c r="K562" s="20"/>
      <c r="L562" s="20"/>
      <c r="M562" s="20"/>
      <c r="N562" s="20"/>
    </row>
    <row r="563" spans="4:14" s="18" customFormat="1" ht="12.75">
      <c r="D563" s="19"/>
      <c r="E563" s="20"/>
      <c r="F563" s="20"/>
      <c r="G563" s="20"/>
      <c r="H563" s="20"/>
      <c r="I563" s="20"/>
      <c r="J563" s="20"/>
      <c r="K563" s="20"/>
      <c r="L563" s="20"/>
      <c r="M563" s="20"/>
      <c r="N563" s="20"/>
    </row>
    <row r="564" spans="4:14" s="18" customFormat="1" ht="12.75">
      <c r="D564" s="19"/>
      <c r="E564" s="20"/>
      <c r="F564" s="20"/>
      <c r="G564" s="20"/>
      <c r="H564" s="20"/>
      <c r="I564" s="20"/>
      <c r="J564" s="20"/>
      <c r="K564" s="20"/>
      <c r="L564" s="20"/>
      <c r="M564" s="20"/>
      <c r="N564" s="20"/>
    </row>
    <row r="565" spans="4:14" s="18" customFormat="1" ht="12.75">
      <c r="D565" s="19"/>
      <c r="E565" s="20"/>
      <c r="F565" s="20"/>
      <c r="G565" s="20"/>
      <c r="H565" s="20"/>
      <c r="I565" s="20"/>
      <c r="J565" s="20"/>
      <c r="K565" s="20"/>
      <c r="L565" s="20"/>
      <c r="M565" s="20"/>
      <c r="N565" s="20"/>
    </row>
    <row r="566" spans="4:14" s="18" customFormat="1" ht="12.75">
      <c r="D566" s="19"/>
      <c r="E566" s="20"/>
      <c r="F566" s="20"/>
      <c r="G566" s="20"/>
      <c r="H566" s="20"/>
      <c r="I566" s="20"/>
      <c r="J566" s="20"/>
      <c r="K566" s="20"/>
      <c r="L566" s="20"/>
      <c r="M566" s="20"/>
      <c r="N566" s="20"/>
    </row>
    <row r="567" spans="4:14" s="18" customFormat="1" ht="12.75">
      <c r="D567" s="19"/>
      <c r="E567" s="20"/>
      <c r="F567" s="20"/>
      <c r="G567" s="20"/>
      <c r="H567" s="20"/>
      <c r="I567" s="20"/>
      <c r="J567" s="20"/>
      <c r="K567" s="20"/>
      <c r="L567" s="20"/>
      <c r="M567" s="20"/>
      <c r="N567" s="20"/>
    </row>
    <row r="568" spans="4:14" s="18" customFormat="1" ht="12.75">
      <c r="D568" s="19"/>
      <c r="E568" s="20"/>
      <c r="F568" s="20"/>
      <c r="G568" s="20"/>
      <c r="H568" s="20"/>
      <c r="I568" s="20"/>
      <c r="J568" s="20"/>
      <c r="K568" s="20"/>
      <c r="L568" s="20"/>
      <c r="M568" s="20"/>
      <c r="N568" s="20"/>
    </row>
    <row r="569" spans="4:14" s="18" customFormat="1" ht="12.75">
      <c r="D569" s="19"/>
      <c r="E569" s="20"/>
      <c r="F569" s="20"/>
      <c r="G569" s="20"/>
      <c r="H569" s="20"/>
      <c r="I569" s="20"/>
      <c r="J569" s="20"/>
      <c r="K569" s="20"/>
      <c r="L569" s="20"/>
      <c r="M569" s="20"/>
      <c r="N569" s="20"/>
    </row>
    <row r="570" spans="4:14" s="18" customFormat="1" ht="12.75">
      <c r="D570" s="19"/>
      <c r="E570" s="20"/>
      <c r="F570" s="20"/>
      <c r="G570" s="20"/>
      <c r="H570" s="20"/>
      <c r="I570" s="20"/>
      <c r="J570" s="20"/>
      <c r="K570" s="20"/>
      <c r="L570" s="20"/>
      <c r="M570" s="20"/>
      <c r="N570" s="20"/>
    </row>
    <row r="571" spans="4:14" s="18" customFormat="1" ht="12.75">
      <c r="D571" s="19"/>
      <c r="E571" s="20"/>
      <c r="F571" s="20"/>
      <c r="G571" s="20"/>
      <c r="H571" s="20"/>
      <c r="I571" s="20"/>
      <c r="J571" s="20"/>
      <c r="K571" s="20"/>
      <c r="L571" s="20"/>
      <c r="M571" s="20"/>
      <c r="N571" s="20"/>
    </row>
    <row r="572" spans="4:14" s="18" customFormat="1" ht="12.75">
      <c r="D572" s="19"/>
      <c r="E572" s="20"/>
      <c r="F572" s="20"/>
      <c r="G572" s="20"/>
      <c r="H572" s="20"/>
      <c r="I572" s="20"/>
      <c r="J572" s="20"/>
      <c r="K572" s="20"/>
      <c r="L572" s="20"/>
      <c r="M572" s="20"/>
      <c r="N572" s="20"/>
    </row>
    <row r="573" spans="4:14" s="18" customFormat="1" ht="12.75">
      <c r="D573" s="19"/>
      <c r="E573" s="20"/>
      <c r="F573" s="20"/>
      <c r="G573" s="20"/>
      <c r="H573" s="20"/>
      <c r="I573" s="20"/>
      <c r="J573" s="20"/>
      <c r="K573" s="20"/>
      <c r="L573" s="20"/>
      <c r="M573" s="20"/>
      <c r="N573" s="20"/>
    </row>
    <row r="574" spans="4:14" s="18" customFormat="1" ht="12.75">
      <c r="D574" s="19"/>
      <c r="E574" s="20"/>
      <c r="F574" s="20"/>
      <c r="G574" s="20"/>
      <c r="H574" s="20"/>
      <c r="I574" s="20"/>
      <c r="J574" s="20"/>
      <c r="K574" s="20"/>
      <c r="L574" s="20"/>
      <c r="M574" s="20"/>
      <c r="N574" s="20"/>
    </row>
    <row r="575" spans="4:14" s="18" customFormat="1" ht="12.75">
      <c r="D575" s="19"/>
      <c r="E575" s="20"/>
      <c r="F575" s="20"/>
      <c r="G575" s="20"/>
      <c r="H575" s="20"/>
      <c r="I575" s="20"/>
      <c r="J575" s="20"/>
      <c r="K575" s="20"/>
      <c r="L575" s="20"/>
      <c r="M575" s="20"/>
      <c r="N575" s="20"/>
    </row>
    <row r="576" spans="4:14" s="18" customFormat="1" ht="12.75">
      <c r="D576" s="19"/>
      <c r="E576" s="20"/>
      <c r="F576" s="20"/>
      <c r="G576" s="20"/>
      <c r="H576" s="20"/>
      <c r="I576" s="20"/>
      <c r="J576" s="20"/>
      <c r="K576" s="20"/>
      <c r="L576" s="20"/>
      <c r="M576" s="20"/>
      <c r="N576" s="20"/>
    </row>
    <row r="577" spans="4:14" s="18" customFormat="1" ht="12.75">
      <c r="D577" s="19"/>
      <c r="E577" s="20"/>
      <c r="F577" s="20"/>
      <c r="G577" s="20"/>
      <c r="H577" s="20"/>
      <c r="I577" s="20"/>
      <c r="J577" s="20"/>
      <c r="K577" s="20"/>
      <c r="L577" s="20"/>
      <c r="M577" s="20"/>
      <c r="N577" s="20"/>
    </row>
    <row r="578" spans="4:14" s="18" customFormat="1" ht="12.75">
      <c r="D578" s="19"/>
      <c r="E578" s="20"/>
      <c r="F578" s="20"/>
      <c r="G578" s="20"/>
      <c r="H578" s="20"/>
      <c r="I578" s="20"/>
      <c r="J578" s="20"/>
      <c r="K578" s="20"/>
      <c r="L578" s="20"/>
      <c r="M578" s="20"/>
      <c r="N578" s="20"/>
    </row>
    <row r="579" spans="4:14" s="18" customFormat="1" ht="12.75">
      <c r="D579" s="19"/>
      <c r="E579" s="20"/>
      <c r="F579" s="20"/>
      <c r="G579" s="20"/>
      <c r="H579" s="20"/>
      <c r="I579" s="20"/>
      <c r="J579" s="20"/>
      <c r="K579" s="20"/>
      <c r="L579" s="20"/>
      <c r="M579" s="20"/>
      <c r="N579" s="20"/>
    </row>
    <row r="580" spans="4:14" s="18" customFormat="1" ht="12.75">
      <c r="D580" s="19"/>
      <c r="E580" s="20"/>
      <c r="F580" s="20"/>
      <c r="G580" s="20"/>
      <c r="H580" s="20"/>
      <c r="I580" s="20"/>
      <c r="J580" s="20"/>
      <c r="K580" s="20"/>
      <c r="L580" s="20"/>
      <c r="M580" s="20"/>
      <c r="N580" s="20"/>
    </row>
    <row r="581" spans="4:14" s="18" customFormat="1" ht="12.75">
      <c r="D581" s="19"/>
      <c r="E581" s="20"/>
      <c r="F581" s="20"/>
      <c r="G581" s="20"/>
      <c r="H581" s="20"/>
      <c r="I581" s="20"/>
      <c r="J581" s="20"/>
      <c r="K581" s="20"/>
      <c r="L581" s="20"/>
      <c r="M581" s="20"/>
      <c r="N581" s="20"/>
    </row>
    <row r="582" spans="4:14" s="18" customFormat="1" ht="12.75">
      <c r="D582" s="19"/>
      <c r="E582" s="20"/>
      <c r="F582" s="20"/>
      <c r="G582" s="20"/>
      <c r="H582" s="20"/>
      <c r="I582" s="20"/>
      <c r="J582" s="20"/>
      <c r="K582" s="20"/>
      <c r="L582" s="20"/>
      <c r="M582" s="20"/>
      <c r="N582" s="20"/>
    </row>
    <row r="583" spans="4:14" s="18" customFormat="1" ht="12.75">
      <c r="D583" s="19"/>
      <c r="E583" s="20"/>
      <c r="F583" s="20"/>
      <c r="G583" s="20"/>
      <c r="H583" s="20"/>
      <c r="I583" s="20"/>
      <c r="J583" s="20"/>
      <c r="K583" s="20"/>
      <c r="L583" s="20"/>
      <c r="M583" s="20"/>
      <c r="N583" s="20"/>
    </row>
    <row r="584" spans="4:14" s="18" customFormat="1" ht="12.75">
      <c r="D584" s="19"/>
      <c r="E584" s="20"/>
      <c r="F584" s="20"/>
      <c r="G584" s="20"/>
      <c r="H584" s="20"/>
      <c r="I584" s="20"/>
      <c r="J584" s="20"/>
      <c r="K584" s="20"/>
      <c r="L584" s="20"/>
      <c r="M584" s="20"/>
      <c r="N584" s="20"/>
    </row>
    <row r="585" spans="4:14" s="18" customFormat="1" ht="12.75">
      <c r="D585" s="19"/>
      <c r="E585" s="20"/>
      <c r="F585" s="20"/>
      <c r="G585" s="20"/>
      <c r="H585" s="20"/>
      <c r="I585" s="20"/>
      <c r="J585" s="20"/>
      <c r="K585" s="20"/>
      <c r="L585" s="20"/>
      <c r="M585" s="20"/>
      <c r="N585" s="20"/>
    </row>
    <row r="586" spans="4:14" s="18" customFormat="1" ht="12.75">
      <c r="D586" s="19"/>
      <c r="E586" s="20"/>
      <c r="F586" s="20"/>
      <c r="G586" s="20"/>
      <c r="H586" s="20"/>
      <c r="I586" s="20"/>
      <c r="J586" s="20"/>
      <c r="K586" s="20"/>
      <c r="L586" s="20"/>
      <c r="M586" s="20"/>
      <c r="N586" s="20"/>
    </row>
    <row r="587" spans="4:14" s="18" customFormat="1" ht="12.75">
      <c r="D587" s="19"/>
      <c r="E587" s="20"/>
      <c r="F587" s="20"/>
      <c r="G587" s="20"/>
      <c r="H587" s="20"/>
      <c r="I587" s="20"/>
      <c r="J587" s="20"/>
      <c r="K587" s="20"/>
      <c r="L587" s="20"/>
      <c r="M587" s="20"/>
      <c r="N587" s="20"/>
    </row>
    <row r="588" spans="4:14" s="18" customFormat="1" ht="12.75">
      <c r="D588" s="19"/>
      <c r="E588" s="20"/>
      <c r="F588" s="20"/>
      <c r="G588" s="20"/>
      <c r="H588" s="20"/>
      <c r="I588" s="20"/>
      <c r="J588" s="20"/>
      <c r="K588" s="20"/>
      <c r="L588" s="20"/>
      <c r="M588" s="20"/>
      <c r="N588" s="20"/>
    </row>
    <row r="589" spans="4:14" s="18" customFormat="1" ht="12.75">
      <c r="D589" s="19"/>
      <c r="E589" s="20"/>
      <c r="F589" s="20"/>
      <c r="G589" s="20"/>
      <c r="H589" s="20"/>
      <c r="I589" s="20"/>
      <c r="J589" s="20"/>
      <c r="K589" s="20"/>
      <c r="L589" s="20"/>
      <c r="M589" s="20"/>
      <c r="N589" s="20"/>
    </row>
    <row r="590" spans="4:14" s="18" customFormat="1" ht="12.75">
      <c r="D590" s="19"/>
      <c r="E590" s="20"/>
      <c r="F590" s="20"/>
      <c r="G590" s="20"/>
      <c r="H590" s="20"/>
      <c r="I590" s="20"/>
      <c r="J590" s="20"/>
      <c r="K590" s="20"/>
      <c r="L590" s="20"/>
      <c r="M590" s="20"/>
      <c r="N590" s="20"/>
    </row>
    <row r="591" spans="4:14" s="18" customFormat="1" ht="12.75">
      <c r="D591" s="19"/>
      <c r="E591" s="20"/>
      <c r="F591" s="20"/>
      <c r="G591" s="20"/>
      <c r="H591" s="20"/>
      <c r="I591" s="20"/>
      <c r="J591" s="20"/>
      <c r="K591" s="20"/>
      <c r="L591" s="20"/>
      <c r="M591" s="20"/>
      <c r="N591" s="20"/>
    </row>
    <row r="592" spans="4:14" s="18" customFormat="1" ht="12.75">
      <c r="D592" s="19"/>
      <c r="E592" s="20"/>
      <c r="F592" s="20"/>
      <c r="G592" s="20"/>
      <c r="H592" s="20"/>
      <c r="I592" s="20"/>
      <c r="J592" s="20"/>
      <c r="K592" s="20"/>
      <c r="L592" s="20"/>
      <c r="M592" s="20"/>
      <c r="N592" s="20"/>
    </row>
    <row r="593" spans="4:14" s="18" customFormat="1" ht="12.75">
      <c r="D593" s="19"/>
      <c r="E593" s="20"/>
      <c r="F593" s="20"/>
      <c r="G593" s="20"/>
      <c r="H593" s="20"/>
      <c r="I593" s="20"/>
      <c r="J593" s="20"/>
      <c r="K593" s="20"/>
      <c r="L593" s="20"/>
      <c r="M593" s="20"/>
      <c r="N593" s="20"/>
    </row>
    <row r="594" spans="4:14" s="18" customFormat="1" ht="12.75">
      <c r="D594" s="19"/>
      <c r="E594" s="20"/>
      <c r="F594" s="20"/>
      <c r="G594" s="20"/>
      <c r="H594" s="20"/>
      <c r="I594" s="20"/>
      <c r="J594" s="20"/>
      <c r="K594" s="20"/>
      <c r="L594" s="20"/>
      <c r="M594" s="20"/>
      <c r="N594" s="20"/>
    </row>
    <row r="595" spans="4:14" s="18" customFormat="1" ht="12.75">
      <c r="D595" s="19"/>
      <c r="E595" s="20"/>
      <c r="F595" s="20"/>
      <c r="G595" s="20"/>
      <c r="H595" s="20"/>
      <c r="I595" s="20"/>
      <c r="J595" s="20"/>
      <c r="K595" s="20"/>
      <c r="L595" s="20"/>
      <c r="M595" s="20"/>
      <c r="N595" s="20"/>
    </row>
    <row r="596" spans="4:14" s="18" customFormat="1" ht="12.75">
      <c r="D596" s="19"/>
      <c r="E596" s="20"/>
      <c r="F596" s="20"/>
      <c r="G596" s="20"/>
      <c r="H596" s="20"/>
      <c r="I596" s="20"/>
      <c r="J596" s="20"/>
      <c r="K596" s="20"/>
      <c r="L596" s="20"/>
      <c r="M596" s="20"/>
      <c r="N596" s="20"/>
    </row>
    <row r="597" spans="4:14" s="18" customFormat="1" ht="12.75">
      <c r="D597" s="19"/>
      <c r="E597" s="20"/>
      <c r="F597" s="20"/>
      <c r="G597" s="20"/>
      <c r="H597" s="20"/>
      <c r="I597" s="20"/>
      <c r="J597" s="20"/>
      <c r="K597" s="20"/>
      <c r="L597" s="20"/>
      <c r="M597" s="20"/>
      <c r="N597" s="20"/>
    </row>
    <row r="598" spans="4:14" s="18" customFormat="1" ht="12.75">
      <c r="D598" s="19"/>
      <c r="E598" s="20"/>
      <c r="F598" s="20"/>
      <c r="G598" s="20"/>
      <c r="H598" s="20"/>
      <c r="I598" s="20"/>
      <c r="J598" s="20"/>
      <c r="K598" s="20"/>
      <c r="L598" s="20"/>
      <c r="M598" s="20"/>
      <c r="N598" s="20"/>
    </row>
    <row r="599" spans="4:14" s="18" customFormat="1" ht="12.75">
      <c r="D599" s="19"/>
      <c r="E599" s="20"/>
      <c r="F599" s="20"/>
      <c r="G599" s="20"/>
      <c r="H599" s="20"/>
      <c r="I599" s="20"/>
      <c r="J599" s="20"/>
      <c r="K599" s="20"/>
      <c r="L599" s="20"/>
      <c r="M599" s="20"/>
      <c r="N599" s="20"/>
    </row>
    <row r="600" spans="4:14" s="18" customFormat="1" ht="12.75">
      <c r="D600" s="19"/>
      <c r="E600" s="20"/>
      <c r="F600" s="20"/>
      <c r="G600" s="20"/>
      <c r="H600" s="20"/>
      <c r="I600" s="20"/>
      <c r="J600" s="20"/>
      <c r="K600" s="20"/>
      <c r="L600" s="20"/>
      <c r="M600" s="20"/>
      <c r="N600" s="20"/>
    </row>
    <row r="601" spans="4:14" s="18" customFormat="1" ht="12.75">
      <c r="D601" s="19"/>
      <c r="E601" s="20"/>
      <c r="F601" s="20"/>
      <c r="G601" s="20"/>
      <c r="H601" s="20"/>
      <c r="I601" s="20"/>
      <c r="J601" s="20"/>
      <c r="K601" s="20"/>
      <c r="L601" s="20"/>
      <c r="M601" s="20"/>
      <c r="N601" s="20"/>
    </row>
    <row r="602" spans="4:14" s="18" customFormat="1" ht="12.75">
      <c r="D602" s="19"/>
      <c r="E602" s="20"/>
      <c r="F602" s="20"/>
      <c r="G602" s="20"/>
      <c r="H602" s="20"/>
      <c r="I602" s="20"/>
      <c r="J602" s="20"/>
      <c r="K602" s="20"/>
      <c r="L602" s="20"/>
      <c r="M602" s="20"/>
      <c r="N602" s="20"/>
    </row>
    <row r="603" spans="4:14" s="18" customFormat="1" ht="12.75">
      <c r="D603" s="19"/>
      <c r="E603" s="20"/>
      <c r="F603" s="20"/>
      <c r="G603" s="20"/>
      <c r="H603" s="20"/>
      <c r="I603" s="20"/>
      <c r="J603" s="20"/>
      <c r="K603" s="20"/>
      <c r="L603" s="20"/>
      <c r="M603" s="20"/>
      <c r="N603" s="20"/>
    </row>
    <row r="604" spans="4:14" s="18" customFormat="1" ht="12.75">
      <c r="D604" s="19"/>
      <c r="E604" s="20"/>
      <c r="F604" s="20"/>
      <c r="G604" s="20"/>
      <c r="H604" s="20"/>
      <c r="I604" s="20"/>
      <c r="J604" s="20"/>
      <c r="K604" s="20"/>
      <c r="L604" s="20"/>
      <c r="M604" s="20"/>
      <c r="N604" s="20"/>
    </row>
    <row r="605" spans="4:14" s="18" customFormat="1" ht="12.75">
      <c r="D605" s="19"/>
      <c r="E605" s="20"/>
      <c r="F605" s="20"/>
      <c r="G605" s="20"/>
      <c r="H605" s="20"/>
      <c r="I605" s="20"/>
      <c r="J605" s="20"/>
      <c r="K605" s="20"/>
      <c r="L605" s="20"/>
      <c r="M605" s="20"/>
      <c r="N605" s="20"/>
    </row>
    <row r="606" spans="4:14" s="18" customFormat="1" ht="12.75">
      <c r="D606" s="19"/>
      <c r="E606" s="20"/>
      <c r="F606" s="20"/>
      <c r="G606" s="20"/>
      <c r="H606" s="20"/>
      <c r="I606" s="20"/>
      <c r="J606" s="20"/>
      <c r="K606" s="20"/>
      <c r="L606" s="20"/>
      <c r="M606" s="20"/>
      <c r="N606" s="20"/>
    </row>
    <row r="607" spans="4:14" s="18" customFormat="1" ht="12.75">
      <c r="D607" s="19"/>
      <c r="E607" s="20"/>
      <c r="F607" s="20"/>
      <c r="G607" s="20"/>
      <c r="H607" s="20"/>
      <c r="I607" s="20"/>
      <c r="J607" s="20"/>
      <c r="K607" s="20"/>
      <c r="L607" s="20"/>
      <c r="M607" s="20"/>
      <c r="N607" s="20"/>
    </row>
    <row r="608" spans="4:14" s="18" customFormat="1" ht="12.75">
      <c r="D608" s="19"/>
      <c r="E608" s="20"/>
      <c r="F608" s="20"/>
      <c r="G608" s="20"/>
      <c r="H608" s="20"/>
      <c r="I608" s="20"/>
      <c r="J608" s="20"/>
      <c r="K608" s="20"/>
      <c r="L608" s="20"/>
      <c r="M608" s="20"/>
      <c r="N608" s="20"/>
    </row>
    <row r="609" spans="4:14" s="18" customFormat="1" ht="12.75">
      <c r="D609" s="19"/>
      <c r="E609" s="20"/>
      <c r="F609" s="20"/>
      <c r="G609" s="20"/>
      <c r="H609" s="20"/>
      <c r="I609" s="20"/>
      <c r="J609" s="20"/>
      <c r="K609" s="20"/>
      <c r="L609" s="20"/>
      <c r="M609" s="20"/>
      <c r="N609" s="20"/>
    </row>
    <row r="610" spans="4:14" s="18" customFormat="1" ht="12.75">
      <c r="D610" s="19"/>
      <c r="E610" s="20"/>
      <c r="F610" s="20"/>
      <c r="G610" s="20"/>
      <c r="H610" s="20"/>
      <c r="I610" s="20"/>
      <c r="J610" s="20"/>
      <c r="K610" s="20"/>
      <c r="L610" s="20"/>
      <c r="M610" s="20"/>
      <c r="N610" s="20"/>
    </row>
    <row r="611" spans="4:14" s="18" customFormat="1" ht="12.75">
      <c r="D611" s="19"/>
      <c r="E611" s="20"/>
      <c r="F611" s="20"/>
      <c r="G611" s="20"/>
      <c r="H611" s="20"/>
      <c r="I611" s="20"/>
      <c r="J611" s="20"/>
      <c r="K611" s="20"/>
      <c r="L611" s="20"/>
      <c r="M611" s="20"/>
      <c r="N611" s="20"/>
    </row>
    <row r="612" spans="4:14" s="18" customFormat="1" ht="12.75">
      <c r="D612" s="19"/>
      <c r="E612" s="20"/>
      <c r="F612" s="20"/>
      <c r="G612" s="20"/>
      <c r="H612" s="20"/>
      <c r="I612" s="20"/>
      <c r="J612" s="20"/>
      <c r="K612" s="20"/>
      <c r="L612" s="20"/>
      <c r="M612" s="20"/>
      <c r="N612" s="20"/>
    </row>
    <row r="613" spans="4:14" s="18" customFormat="1" ht="12.75">
      <c r="D613" s="19"/>
      <c r="E613" s="20"/>
      <c r="F613" s="20"/>
      <c r="G613" s="20"/>
      <c r="H613" s="20"/>
      <c r="I613" s="20"/>
      <c r="J613" s="20"/>
      <c r="K613" s="20"/>
      <c r="L613" s="20"/>
      <c r="M613" s="20"/>
      <c r="N613" s="20"/>
    </row>
    <row r="614" spans="4:14" s="18" customFormat="1" ht="12.75">
      <c r="D614" s="19"/>
      <c r="E614" s="20"/>
      <c r="F614" s="20"/>
      <c r="G614" s="20"/>
      <c r="H614" s="20"/>
      <c r="I614" s="20"/>
      <c r="J614" s="20"/>
      <c r="K614" s="20"/>
      <c r="L614" s="20"/>
      <c r="M614" s="20"/>
      <c r="N614" s="20"/>
    </row>
    <row r="615" spans="4:14" s="18" customFormat="1" ht="12.75">
      <c r="D615" s="19"/>
      <c r="E615" s="20"/>
      <c r="F615" s="20"/>
      <c r="G615" s="20"/>
      <c r="H615" s="20"/>
      <c r="I615" s="20"/>
      <c r="J615" s="20"/>
      <c r="K615" s="20"/>
      <c r="L615" s="20"/>
      <c r="M615" s="20"/>
      <c r="N615" s="20"/>
    </row>
    <row r="616" spans="4:14" s="18" customFormat="1" ht="12.75">
      <c r="D616" s="19"/>
      <c r="E616" s="20"/>
      <c r="F616" s="20"/>
      <c r="G616" s="20"/>
      <c r="H616" s="20"/>
      <c r="I616" s="20"/>
      <c r="J616" s="20"/>
      <c r="K616" s="20"/>
      <c r="L616" s="20"/>
      <c r="M616" s="20"/>
      <c r="N616" s="20"/>
    </row>
    <row r="617" spans="4:14" s="18" customFormat="1" ht="12.75">
      <c r="D617" s="19"/>
      <c r="E617" s="20"/>
      <c r="F617" s="20"/>
      <c r="G617" s="20"/>
      <c r="H617" s="20"/>
      <c r="I617" s="20"/>
      <c r="J617" s="20"/>
      <c r="K617" s="20"/>
      <c r="L617" s="20"/>
      <c r="M617" s="20"/>
      <c r="N617" s="20"/>
    </row>
    <row r="618" spans="4:14" s="18" customFormat="1" ht="12.75">
      <c r="D618" s="19"/>
      <c r="E618" s="20"/>
      <c r="F618" s="20"/>
      <c r="G618" s="20"/>
      <c r="H618" s="20"/>
      <c r="I618" s="20"/>
      <c r="J618" s="20"/>
      <c r="K618" s="20"/>
      <c r="L618" s="20"/>
      <c r="M618" s="20"/>
      <c r="N618" s="20"/>
    </row>
    <row r="619" spans="4:14" s="18" customFormat="1" ht="12.75">
      <c r="D619" s="19"/>
      <c r="E619" s="20"/>
      <c r="F619" s="20"/>
      <c r="G619" s="20"/>
      <c r="H619" s="20"/>
      <c r="I619" s="20"/>
      <c r="J619" s="20"/>
      <c r="K619" s="20"/>
      <c r="L619" s="20"/>
      <c r="M619" s="20"/>
      <c r="N619" s="20"/>
    </row>
    <row r="620" spans="4:14" s="18" customFormat="1" ht="12.75">
      <c r="D620" s="19"/>
      <c r="E620" s="20"/>
      <c r="F620" s="20"/>
      <c r="G620" s="20"/>
      <c r="H620" s="20"/>
      <c r="I620" s="20"/>
      <c r="J620" s="20"/>
      <c r="K620" s="20"/>
      <c r="L620" s="20"/>
      <c r="M620" s="20"/>
      <c r="N620" s="20"/>
    </row>
    <row r="621" spans="4:14" s="18" customFormat="1" ht="12.75">
      <c r="D621" s="19"/>
      <c r="E621" s="20"/>
      <c r="F621" s="20"/>
      <c r="G621" s="20"/>
      <c r="H621" s="20"/>
      <c r="I621" s="20"/>
      <c r="J621" s="20"/>
      <c r="K621" s="20"/>
      <c r="L621" s="20"/>
      <c r="M621" s="20"/>
      <c r="N621" s="20"/>
    </row>
    <row r="622" spans="4:14" s="18" customFormat="1" ht="12.75">
      <c r="D622" s="19"/>
      <c r="E622" s="20"/>
      <c r="F622" s="20"/>
      <c r="G622" s="20"/>
      <c r="H622" s="20"/>
      <c r="I622" s="20"/>
      <c r="J622" s="20"/>
      <c r="K622" s="20"/>
      <c r="L622" s="20"/>
      <c r="M622" s="20"/>
      <c r="N622" s="20"/>
    </row>
    <row r="623" spans="4:14" s="18" customFormat="1" ht="12.75">
      <c r="D623" s="19"/>
      <c r="E623" s="20"/>
      <c r="F623" s="20"/>
      <c r="G623" s="20"/>
      <c r="H623" s="20"/>
      <c r="I623" s="20"/>
      <c r="J623" s="20"/>
      <c r="K623" s="20"/>
      <c r="L623" s="20"/>
      <c r="M623" s="20"/>
      <c r="N623" s="20"/>
    </row>
    <row r="624" spans="4:14" s="18" customFormat="1" ht="12.75">
      <c r="D624" s="19"/>
      <c r="E624" s="20"/>
      <c r="F624" s="20"/>
      <c r="G624" s="20"/>
      <c r="H624" s="20"/>
      <c r="I624" s="20"/>
      <c r="J624" s="20"/>
      <c r="K624" s="20"/>
      <c r="L624" s="20"/>
      <c r="M624" s="20"/>
      <c r="N624" s="20"/>
    </row>
    <row r="625" spans="4:14" s="18" customFormat="1" ht="12.75">
      <c r="D625" s="19"/>
      <c r="E625" s="20"/>
      <c r="F625" s="20"/>
      <c r="G625" s="20"/>
      <c r="H625" s="20"/>
      <c r="I625" s="20"/>
      <c r="J625" s="20"/>
      <c r="K625" s="20"/>
      <c r="L625" s="20"/>
      <c r="M625" s="20"/>
      <c r="N625" s="20"/>
    </row>
    <row r="626" spans="4:14" s="18" customFormat="1" ht="12.75">
      <c r="D626" s="19"/>
      <c r="E626" s="20"/>
      <c r="F626" s="20"/>
      <c r="G626" s="20"/>
      <c r="H626" s="20"/>
      <c r="I626" s="20"/>
      <c r="J626" s="20"/>
      <c r="K626" s="20"/>
      <c r="L626" s="20"/>
      <c r="M626" s="20"/>
      <c r="N626" s="20"/>
    </row>
    <row r="627" spans="4:14" s="18" customFormat="1" ht="12.75">
      <c r="D627" s="19"/>
      <c r="E627" s="20"/>
      <c r="F627" s="20"/>
      <c r="G627" s="20"/>
      <c r="H627" s="20"/>
      <c r="I627" s="20"/>
      <c r="J627" s="20"/>
      <c r="K627" s="20"/>
      <c r="L627" s="20"/>
      <c r="M627" s="20"/>
      <c r="N627" s="20"/>
    </row>
    <row r="628" spans="4:14" s="18" customFormat="1" ht="12.75">
      <c r="D628" s="19"/>
      <c r="E628" s="20"/>
      <c r="F628" s="20"/>
      <c r="G628" s="20"/>
      <c r="H628" s="20"/>
      <c r="I628" s="20"/>
      <c r="J628" s="20"/>
      <c r="K628" s="20"/>
      <c r="L628" s="20"/>
      <c r="M628" s="20"/>
      <c r="N628" s="20"/>
    </row>
    <row r="629" spans="4:14" s="18" customFormat="1" ht="12.75">
      <c r="D629" s="19"/>
      <c r="E629" s="20"/>
      <c r="F629" s="20"/>
      <c r="G629" s="20"/>
      <c r="H629" s="20"/>
      <c r="I629" s="20"/>
      <c r="J629" s="20"/>
      <c r="K629" s="20"/>
      <c r="L629" s="20"/>
      <c r="M629" s="20"/>
      <c r="N629" s="20"/>
    </row>
    <row r="630" spans="4:14" s="18" customFormat="1" ht="12.75">
      <c r="D630" s="19"/>
      <c r="E630" s="20"/>
      <c r="F630" s="20"/>
      <c r="G630" s="20"/>
      <c r="H630" s="20"/>
      <c r="I630" s="20"/>
      <c r="J630" s="20"/>
      <c r="K630" s="20"/>
      <c r="L630" s="20"/>
      <c r="M630" s="20"/>
      <c r="N630" s="20"/>
    </row>
    <row r="631" spans="4:14" s="18" customFormat="1" ht="12.75">
      <c r="D631" s="19"/>
      <c r="E631" s="20"/>
      <c r="F631" s="20"/>
      <c r="G631" s="20"/>
      <c r="H631" s="20"/>
      <c r="I631" s="20"/>
      <c r="J631" s="20"/>
      <c r="K631" s="20"/>
      <c r="L631" s="20"/>
      <c r="M631" s="20"/>
      <c r="N631" s="20"/>
    </row>
    <row r="632" spans="4:14" s="18" customFormat="1" ht="12.75">
      <c r="D632" s="19"/>
      <c r="E632" s="20"/>
      <c r="F632" s="20"/>
      <c r="G632" s="20"/>
      <c r="H632" s="20"/>
      <c r="I632" s="20"/>
      <c r="J632" s="20"/>
      <c r="K632" s="20"/>
      <c r="L632" s="20"/>
      <c r="M632" s="20"/>
      <c r="N632" s="20"/>
    </row>
    <row r="633" spans="4:14" s="18" customFormat="1" ht="12.75">
      <c r="D633" s="19"/>
      <c r="E633" s="20"/>
      <c r="F633" s="20"/>
      <c r="G633" s="20"/>
      <c r="H633" s="20"/>
      <c r="I633" s="20"/>
      <c r="J633" s="20"/>
      <c r="K633" s="20"/>
      <c r="L633" s="20"/>
      <c r="M633" s="20"/>
      <c r="N633" s="20"/>
    </row>
    <row r="634" spans="4:14" s="18" customFormat="1" ht="12.75">
      <c r="D634" s="19"/>
      <c r="E634" s="20"/>
      <c r="F634" s="20"/>
      <c r="G634" s="20"/>
      <c r="H634" s="20"/>
      <c r="I634" s="20"/>
      <c r="J634" s="20"/>
      <c r="K634" s="20"/>
      <c r="L634" s="20"/>
      <c r="M634" s="20"/>
      <c r="N634" s="20"/>
    </row>
    <row r="635" spans="4:14" s="18" customFormat="1" ht="12.75">
      <c r="D635" s="19"/>
      <c r="E635" s="20"/>
      <c r="F635" s="20"/>
      <c r="G635" s="20"/>
      <c r="H635" s="20"/>
      <c r="I635" s="20"/>
      <c r="J635" s="20"/>
      <c r="K635" s="20"/>
      <c r="L635" s="20"/>
      <c r="M635" s="20"/>
      <c r="N635" s="20"/>
    </row>
    <row r="636" spans="4:14" s="18" customFormat="1" ht="12.75">
      <c r="D636" s="19"/>
      <c r="E636" s="20"/>
      <c r="F636" s="20"/>
      <c r="G636" s="20"/>
      <c r="H636" s="20"/>
      <c r="I636" s="20"/>
      <c r="J636" s="20"/>
      <c r="K636" s="20"/>
      <c r="L636" s="20"/>
      <c r="M636" s="20"/>
      <c r="N636" s="20"/>
    </row>
    <row r="637" spans="4:14" s="18" customFormat="1" ht="12.75">
      <c r="D637" s="19"/>
      <c r="E637" s="20"/>
      <c r="F637" s="20"/>
      <c r="G637" s="20"/>
      <c r="H637" s="20"/>
      <c r="I637" s="20"/>
      <c r="J637" s="20"/>
      <c r="K637" s="20"/>
      <c r="L637" s="20"/>
      <c r="M637" s="20"/>
      <c r="N637" s="20"/>
    </row>
    <row r="638" spans="4:14" s="18" customFormat="1" ht="12.75">
      <c r="D638" s="19"/>
      <c r="E638" s="20"/>
      <c r="F638" s="20"/>
      <c r="G638" s="20"/>
      <c r="H638" s="20"/>
      <c r="I638" s="20"/>
      <c r="J638" s="20"/>
      <c r="K638" s="20"/>
      <c r="L638" s="20"/>
      <c r="M638" s="20"/>
      <c r="N638" s="20"/>
    </row>
    <row r="639" spans="4:14" s="18" customFormat="1" ht="12.75">
      <c r="D639" s="19"/>
      <c r="E639" s="20"/>
      <c r="F639" s="20"/>
      <c r="G639" s="20"/>
      <c r="H639" s="20"/>
      <c r="I639" s="20"/>
      <c r="J639" s="20"/>
      <c r="K639" s="20"/>
      <c r="L639" s="20"/>
      <c r="M639" s="20"/>
      <c r="N639" s="20"/>
    </row>
    <row r="640" spans="4:14" s="18" customFormat="1" ht="12.75">
      <c r="D640" s="19"/>
      <c r="E640" s="20"/>
      <c r="F640" s="20"/>
      <c r="G640" s="20"/>
      <c r="H640" s="20"/>
      <c r="I640" s="20"/>
      <c r="J640" s="20"/>
      <c r="K640" s="20"/>
      <c r="L640" s="20"/>
      <c r="M640" s="20"/>
      <c r="N640" s="20"/>
    </row>
    <row r="641" spans="4:14" s="18" customFormat="1" ht="12.75">
      <c r="D641" s="19"/>
      <c r="E641" s="20"/>
      <c r="F641" s="20"/>
      <c r="G641" s="20"/>
      <c r="H641" s="20"/>
      <c r="I641" s="20"/>
      <c r="J641" s="20"/>
      <c r="K641" s="20"/>
      <c r="L641" s="20"/>
      <c r="M641" s="20"/>
      <c r="N641" s="20"/>
    </row>
    <row r="642" spans="4:14" s="18" customFormat="1" ht="12.75">
      <c r="D642" s="19"/>
      <c r="E642" s="20"/>
      <c r="F642" s="20"/>
      <c r="G642" s="20"/>
      <c r="H642" s="20"/>
      <c r="I642" s="20"/>
      <c r="J642" s="20"/>
      <c r="K642" s="20"/>
      <c r="L642" s="20"/>
      <c r="M642" s="20"/>
      <c r="N642" s="20"/>
    </row>
    <row r="643" spans="4:14" s="18" customFormat="1" ht="12.75">
      <c r="D643" s="19"/>
      <c r="E643" s="20"/>
      <c r="F643" s="20"/>
      <c r="G643" s="20"/>
      <c r="H643" s="20"/>
      <c r="I643" s="20"/>
      <c r="J643" s="20"/>
      <c r="K643" s="20"/>
      <c r="L643" s="20"/>
      <c r="M643" s="20"/>
      <c r="N643" s="20"/>
    </row>
    <row r="644" spans="4:14" s="18" customFormat="1" ht="12.75">
      <c r="D644" s="19"/>
      <c r="E644" s="20"/>
      <c r="F644" s="20"/>
      <c r="G644" s="20"/>
      <c r="H644" s="20"/>
      <c r="I644" s="20"/>
      <c r="J644" s="20"/>
      <c r="K644" s="20"/>
      <c r="L644" s="20"/>
      <c r="M644" s="20"/>
      <c r="N644" s="20"/>
    </row>
    <row r="645" spans="4:14" s="18" customFormat="1" ht="12.75">
      <c r="D645" s="19"/>
      <c r="E645" s="20"/>
      <c r="F645" s="20"/>
      <c r="G645" s="20"/>
      <c r="H645" s="20"/>
      <c r="I645" s="20"/>
      <c r="J645" s="20"/>
      <c r="K645" s="20"/>
      <c r="L645" s="20"/>
      <c r="M645" s="20"/>
      <c r="N645" s="20"/>
    </row>
    <row r="646" spans="4:14" s="18" customFormat="1" ht="12.75">
      <c r="D646" s="19"/>
      <c r="E646" s="20"/>
      <c r="F646" s="20"/>
      <c r="G646" s="20"/>
      <c r="H646" s="20"/>
      <c r="I646" s="20"/>
      <c r="J646" s="20"/>
      <c r="K646" s="20"/>
      <c r="L646" s="20"/>
      <c r="M646" s="20"/>
      <c r="N646" s="20"/>
    </row>
    <row r="647" spans="4:14" s="18" customFormat="1" ht="12.75">
      <c r="D647" s="19"/>
      <c r="E647" s="20"/>
      <c r="F647" s="20"/>
      <c r="G647" s="20"/>
      <c r="H647" s="20"/>
      <c r="I647" s="20"/>
      <c r="J647" s="20"/>
      <c r="K647" s="20"/>
      <c r="L647" s="20"/>
      <c r="M647" s="20"/>
      <c r="N647" s="20"/>
    </row>
    <row r="648" spans="4:14" s="18" customFormat="1" ht="12.75">
      <c r="D648" s="19"/>
      <c r="E648" s="20"/>
      <c r="F648" s="20"/>
      <c r="G648" s="20"/>
      <c r="H648" s="20"/>
      <c r="I648" s="20"/>
      <c r="J648" s="20"/>
      <c r="K648" s="20"/>
      <c r="L648" s="20"/>
      <c r="M648" s="20"/>
      <c r="N648" s="20"/>
    </row>
    <row r="649" spans="4:14" s="18" customFormat="1" ht="12.75">
      <c r="D649" s="19"/>
      <c r="E649" s="20"/>
      <c r="F649" s="20"/>
      <c r="G649" s="20"/>
      <c r="H649" s="20"/>
      <c r="I649" s="20"/>
      <c r="J649" s="20"/>
      <c r="K649" s="20"/>
      <c r="L649" s="20"/>
      <c r="M649" s="20"/>
      <c r="N649" s="20"/>
    </row>
    <row r="650" spans="4:14" s="18" customFormat="1" ht="12.75">
      <c r="D650" s="19"/>
      <c r="E650" s="20"/>
      <c r="F650" s="20"/>
      <c r="G650" s="20"/>
      <c r="H650" s="20"/>
      <c r="I650" s="20"/>
      <c r="J650" s="20"/>
      <c r="K650" s="20"/>
      <c r="L650" s="20"/>
      <c r="M650" s="20"/>
      <c r="N650" s="20"/>
    </row>
    <row r="651" spans="4:14" s="18" customFormat="1" ht="12.75">
      <c r="D651" s="19"/>
      <c r="E651" s="20"/>
      <c r="F651" s="20"/>
      <c r="G651" s="20"/>
      <c r="H651" s="20"/>
      <c r="I651" s="20"/>
      <c r="J651" s="20"/>
      <c r="K651" s="20"/>
      <c r="L651" s="20"/>
      <c r="M651" s="20"/>
      <c r="N651" s="20"/>
    </row>
    <row r="652" spans="4:14" s="18" customFormat="1" ht="12.75">
      <c r="D652" s="19"/>
      <c r="E652" s="20"/>
      <c r="F652" s="20"/>
      <c r="G652" s="20"/>
      <c r="H652" s="20"/>
      <c r="I652" s="20"/>
      <c r="J652" s="20"/>
      <c r="K652" s="20"/>
      <c r="L652" s="20"/>
      <c r="M652" s="20"/>
      <c r="N652" s="20"/>
    </row>
    <row r="653" spans="4:14" s="18" customFormat="1" ht="12.75">
      <c r="D653" s="19"/>
      <c r="E653" s="20"/>
      <c r="F653" s="20"/>
      <c r="G653" s="20"/>
      <c r="H653" s="20"/>
      <c r="I653" s="20"/>
      <c r="J653" s="20"/>
      <c r="K653" s="20"/>
      <c r="L653" s="20"/>
      <c r="M653" s="20"/>
      <c r="N653" s="20"/>
    </row>
    <row r="654" spans="4:14" s="18" customFormat="1" ht="12.75">
      <c r="D654" s="19"/>
      <c r="E654" s="20"/>
      <c r="F654" s="20"/>
      <c r="G654" s="20"/>
      <c r="H654" s="20"/>
      <c r="I654" s="20"/>
      <c r="J654" s="20"/>
      <c r="K654" s="20"/>
      <c r="L654" s="20"/>
      <c r="M654" s="20"/>
      <c r="N654" s="20"/>
    </row>
    <row r="655" spans="4:14" s="18" customFormat="1" ht="12.75">
      <c r="D655" s="19"/>
      <c r="E655" s="20"/>
      <c r="F655" s="20"/>
      <c r="G655" s="20"/>
      <c r="H655" s="20"/>
      <c r="I655" s="20"/>
      <c r="J655" s="20"/>
      <c r="K655" s="20"/>
      <c r="L655" s="20"/>
      <c r="M655" s="20"/>
      <c r="N655" s="20"/>
    </row>
    <row r="656" spans="4:14" s="18" customFormat="1" ht="12.75">
      <c r="D656" s="19"/>
      <c r="E656" s="20"/>
      <c r="F656" s="20"/>
      <c r="G656" s="20"/>
      <c r="H656" s="20"/>
      <c r="I656" s="20"/>
      <c r="J656" s="20"/>
      <c r="K656" s="20"/>
      <c r="L656" s="20"/>
      <c r="M656" s="20"/>
      <c r="N656" s="20"/>
    </row>
    <row r="657" spans="4:14" s="18" customFormat="1" ht="12.75">
      <c r="D657" s="19"/>
      <c r="E657" s="20"/>
      <c r="F657" s="20"/>
      <c r="G657" s="20"/>
      <c r="H657" s="20"/>
      <c r="I657" s="20"/>
      <c r="J657" s="20"/>
      <c r="K657" s="20"/>
      <c r="L657" s="20"/>
      <c r="M657" s="20"/>
      <c r="N657" s="20"/>
    </row>
    <row r="658" spans="4:14" s="18" customFormat="1" ht="12.75">
      <c r="D658" s="19"/>
      <c r="E658" s="20"/>
      <c r="F658" s="20"/>
      <c r="G658" s="20"/>
      <c r="H658" s="20"/>
      <c r="I658" s="20"/>
      <c r="J658" s="20"/>
      <c r="K658" s="20"/>
      <c r="L658" s="20"/>
      <c r="M658" s="20"/>
      <c r="N658" s="20"/>
    </row>
    <row r="659" spans="4:14" s="18" customFormat="1" ht="12.75">
      <c r="D659" s="19"/>
      <c r="E659" s="20"/>
      <c r="F659" s="20"/>
      <c r="G659" s="20"/>
      <c r="H659" s="20"/>
      <c r="I659" s="20"/>
      <c r="J659" s="20"/>
      <c r="K659" s="20"/>
      <c r="L659" s="20"/>
      <c r="M659" s="20"/>
      <c r="N659" s="20"/>
    </row>
    <row r="660" spans="4:14" s="18" customFormat="1" ht="12.75">
      <c r="D660" s="19"/>
      <c r="E660" s="20"/>
      <c r="F660" s="20"/>
      <c r="G660" s="20"/>
      <c r="H660" s="20"/>
      <c r="I660" s="20"/>
      <c r="J660" s="20"/>
      <c r="K660" s="20"/>
      <c r="L660" s="20"/>
      <c r="M660" s="20"/>
      <c r="N660" s="20"/>
    </row>
    <row r="661" spans="4:14" s="18" customFormat="1" ht="12.75">
      <c r="D661" s="19"/>
      <c r="E661" s="20"/>
      <c r="F661" s="20"/>
      <c r="G661" s="20"/>
      <c r="H661" s="20"/>
      <c r="I661" s="20"/>
      <c r="J661" s="20"/>
      <c r="K661" s="20"/>
      <c r="L661" s="20"/>
      <c r="M661" s="20"/>
      <c r="N661" s="20"/>
    </row>
    <row r="662" spans="4:14" s="18" customFormat="1" ht="12.75">
      <c r="D662" s="19"/>
      <c r="E662" s="20"/>
      <c r="F662" s="20"/>
      <c r="G662" s="20"/>
      <c r="H662" s="20"/>
      <c r="I662" s="20"/>
      <c r="J662" s="20"/>
      <c r="K662" s="20"/>
      <c r="L662" s="20"/>
      <c r="M662" s="20"/>
      <c r="N662" s="20"/>
    </row>
    <row r="663" spans="4:14" s="18" customFormat="1" ht="12.75">
      <c r="D663" s="19"/>
      <c r="E663" s="20"/>
      <c r="F663" s="20"/>
      <c r="G663" s="20"/>
      <c r="H663" s="20"/>
      <c r="I663" s="20"/>
      <c r="J663" s="20"/>
      <c r="K663" s="20"/>
      <c r="L663" s="20"/>
      <c r="M663" s="20"/>
      <c r="N663" s="20"/>
    </row>
    <row r="664" spans="4:14" s="18" customFormat="1" ht="12.75">
      <c r="D664" s="19"/>
      <c r="E664" s="20"/>
      <c r="F664" s="20"/>
      <c r="G664" s="20"/>
      <c r="H664" s="20"/>
      <c r="I664" s="20"/>
      <c r="J664" s="20"/>
      <c r="K664" s="20"/>
      <c r="L664" s="20"/>
      <c r="M664" s="20"/>
      <c r="N664" s="20"/>
    </row>
    <row r="665" spans="4:14" s="18" customFormat="1" ht="12.75">
      <c r="D665" s="19"/>
      <c r="E665" s="20"/>
      <c r="F665" s="20"/>
      <c r="G665" s="20"/>
      <c r="H665" s="20"/>
      <c r="I665" s="20"/>
      <c r="J665" s="20"/>
      <c r="K665" s="20"/>
      <c r="L665" s="20"/>
      <c r="M665" s="20"/>
      <c r="N665" s="20"/>
    </row>
    <row r="666" spans="4:14" s="18" customFormat="1" ht="12.75">
      <c r="D666" s="19"/>
      <c r="E666" s="20"/>
      <c r="F666" s="20"/>
      <c r="G666" s="20"/>
      <c r="H666" s="20"/>
      <c r="I666" s="20"/>
      <c r="J666" s="20"/>
      <c r="K666" s="20"/>
      <c r="L666" s="20"/>
      <c r="M666" s="20"/>
      <c r="N666" s="20"/>
    </row>
    <row r="667" spans="4:14" s="18" customFormat="1" ht="12.75">
      <c r="D667" s="19"/>
      <c r="E667" s="20"/>
      <c r="F667" s="20"/>
      <c r="G667" s="20"/>
      <c r="H667" s="20"/>
      <c r="I667" s="20"/>
      <c r="J667" s="20"/>
      <c r="K667" s="20"/>
      <c r="L667" s="20"/>
      <c r="M667" s="20"/>
      <c r="N667" s="20"/>
    </row>
    <row r="668" spans="4:14" s="18" customFormat="1" ht="12.75">
      <c r="D668" s="19"/>
      <c r="E668" s="20"/>
      <c r="F668" s="20"/>
      <c r="G668" s="20"/>
      <c r="H668" s="20"/>
      <c r="I668" s="20"/>
      <c r="J668" s="20"/>
      <c r="K668" s="20"/>
      <c r="L668" s="20"/>
      <c r="M668" s="20"/>
      <c r="N668" s="20"/>
    </row>
    <row r="669" spans="4:14" s="18" customFormat="1" ht="12.75">
      <c r="D669" s="19"/>
      <c r="E669" s="20"/>
      <c r="F669" s="20"/>
      <c r="G669" s="20"/>
      <c r="H669" s="20"/>
      <c r="I669" s="20"/>
      <c r="J669" s="20"/>
      <c r="K669" s="20"/>
      <c r="L669" s="20"/>
      <c r="M669" s="20"/>
      <c r="N669" s="20"/>
    </row>
    <row r="670" spans="4:14" s="18" customFormat="1" ht="12.75">
      <c r="D670" s="19"/>
      <c r="E670" s="20"/>
      <c r="F670" s="20"/>
      <c r="G670" s="20"/>
      <c r="H670" s="20"/>
      <c r="I670" s="20"/>
      <c r="J670" s="20"/>
      <c r="K670" s="20"/>
      <c r="L670" s="20"/>
      <c r="M670" s="20"/>
      <c r="N670" s="20"/>
    </row>
    <row r="671" spans="4:14" s="18" customFormat="1" ht="12.75">
      <c r="D671" s="19"/>
      <c r="E671" s="20"/>
      <c r="F671" s="20"/>
      <c r="G671" s="20"/>
      <c r="H671" s="20"/>
      <c r="I671" s="20"/>
      <c r="J671" s="20"/>
      <c r="K671" s="20"/>
      <c r="L671" s="20"/>
      <c r="M671" s="20"/>
      <c r="N671" s="20"/>
    </row>
    <row r="672" spans="4:14" s="18" customFormat="1" ht="12.75">
      <c r="D672" s="19"/>
      <c r="E672" s="20"/>
      <c r="F672" s="20"/>
      <c r="G672" s="20"/>
      <c r="H672" s="20"/>
      <c r="I672" s="20"/>
      <c r="J672" s="20"/>
      <c r="K672" s="20"/>
      <c r="L672" s="20"/>
      <c r="M672" s="20"/>
      <c r="N672" s="20"/>
    </row>
    <row r="673" spans="4:14" s="18" customFormat="1" ht="12.75">
      <c r="D673" s="19"/>
      <c r="E673" s="20"/>
      <c r="F673" s="20"/>
      <c r="G673" s="20"/>
      <c r="H673" s="20"/>
      <c r="I673" s="20"/>
      <c r="J673" s="20"/>
      <c r="K673" s="20"/>
      <c r="L673" s="20"/>
      <c r="M673" s="20"/>
      <c r="N673" s="20"/>
    </row>
    <row r="674" spans="4:14" s="18" customFormat="1" ht="12.75">
      <c r="D674" s="19"/>
      <c r="E674" s="20"/>
      <c r="F674" s="20"/>
      <c r="G674" s="20"/>
      <c r="H674" s="20"/>
      <c r="I674" s="20"/>
      <c r="J674" s="20"/>
      <c r="K674" s="20"/>
      <c r="L674" s="20"/>
      <c r="M674" s="20"/>
      <c r="N674" s="20"/>
    </row>
    <row r="675" spans="4:14" s="18" customFormat="1" ht="12.75">
      <c r="D675" s="19"/>
      <c r="E675" s="20"/>
      <c r="F675" s="20"/>
      <c r="G675" s="20"/>
      <c r="H675" s="20"/>
      <c r="I675" s="20"/>
      <c r="J675" s="20"/>
      <c r="K675" s="20"/>
      <c r="L675" s="20"/>
      <c r="M675" s="20"/>
      <c r="N675" s="20"/>
    </row>
    <row r="676" spans="4:14" s="18" customFormat="1" ht="12.75">
      <c r="D676" s="19"/>
      <c r="E676" s="20"/>
      <c r="F676" s="20"/>
      <c r="G676" s="20"/>
      <c r="H676" s="20"/>
      <c r="I676" s="20"/>
      <c r="J676" s="20"/>
      <c r="K676" s="20"/>
      <c r="L676" s="20"/>
      <c r="M676" s="20"/>
      <c r="N676" s="20"/>
    </row>
    <row r="677" spans="4:14" s="18" customFormat="1" ht="12.75">
      <c r="D677" s="19"/>
      <c r="E677" s="20"/>
      <c r="F677" s="20"/>
      <c r="G677" s="20"/>
      <c r="H677" s="20"/>
      <c r="I677" s="20"/>
      <c r="J677" s="20"/>
      <c r="K677" s="20"/>
      <c r="L677" s="20"/>
      <c r="M677" s="20"/>
      <c r="N677" s="20"/>
    </row>
    <row r="678" spans="4:14" s="18" customFormat="1" ht="12.75">
      <c r="D678" s="19"/>
      <c r="E678" s="20"/>
      <c r="F678" s="20"/>
      <c r="G678" s="20"/>
      <c r="H678" s="20"/>
      <c r="I678" s="20"/>
      <c r="J678" s="20"/>
      <c r="K678" s="20"/>
      <c r="L678" s="20"/>
      <c r="M678" s="20"/>
      <c r="N678" s="20"/>
    </row>
    <row r="679" spans="4:14" s="18" customFormat="1" ht="12.75">
      <c r="D679" s="19"/>
      <c r="E679" s="20"/>
      <c r="F679" s="20"/>
      <c r="G679" s="20"/>
      <c r="H679" s="20"/>
      <c r="I679" s="20"/>
      <c r="J679" s="20"/>
      <c r="K679" s="20"/>
      <c r="L679" s="20"/>
      <c r="M679" s="20"/>
      <c r="N679" s="20"/>
    </row>
    <row r="680" spans="4:14" s="18" customFormat="1" ht="12.75">
      <c r="D680" s="19"/>
      <c r="E680" s="20"/>
      <c r="F680" s="20"/>
      <c r="G680" s="20"/>
      <c r="H680" s="20"/>
      <c r="I680" s="20"/>
      <c r="J680" s="20"/>
      <c r="K680" s="20"/>
      <c r="L680" s="20"/>
      <c r="M680" s="20"/>
      <c r="N680" s="20"/>
    </row>
    <row r="681" spans="4:14" s="18" customFormat="1" ht="12.75">
      <c r="D681" s="19"/>
      <c r="E681" s="20"/>
      <c r="F681" s="20"/>
      <c r="G681" s="20"/>
      <c r="H681" s="20"/>
      <c r="I681" s="20"/>
      <c r="J681" s="20"/>
      <c r="K681" s="20"/>
      <c r="L681" s="20"/>
      <c r="M681" s="20"/>
      <c r="N681" s="20"/>
    </row>
    <row r="682" spans="4:14" s="18" customFormat="1" ht="12.75">
      <c r="D682" s="19"/>
      <c r="E682" s="20"/>
      <c r="F682" s="20"/>
      <c r="G682" s="20"/>
      <c r="H682" s="20"/>
      <c r="I682" s="20"/>
      <c r="J682" s="20"/>
      <c r="K682" s="20"/>
      <c r="L682" s="20"/>
      <c r="M682" s="20"/>
      <c r="N682" s="20"/>
    </row>
    <row r="683" spans="4:14" s="18" customFormat="1" ht="12.75">
      <c r="D683" s="19"/>
      <c r="E683" s="20"/>
      <c r="F683" s="20"/>
      <c r="G683" s="20"/>
      <c r="H683" s="20"/>
      <c r="I683" s="20"/>
      <c r="J683" s="20"/>
      <c r="K683" s="20"/>
      <c r="L683" s="20"/>
      <c r="M683" s="20"/>
      <c r="N683" s="20"/>
    </row>
    <row r="684" spans="4:14" s="18" customFormat="1" ht="12.75">
      <c r="D684" s="19"/>
      <c r="E684" s="20"/>
      <c r="F684" s="20"/>
      <c r="G684" s="20"/>
      <c r="H684" s="20"/>
      <c r="I684" s="20"/>
      <c r="J684" s="20"/>
      <c r="K684" s="20"/>
      <c r="L684" s="20"/>
      <c r="M684" s="20"/>
      <c r="N684" s="20"/>
    </row>
    <row r="685" spans="4:14" s="18" customFormat="1" ht="12.75">
      <c r="D685" s="19"/>
      <c r="E685" s="20"/>
      <c r="F685" s="20"/>
      <c r="G685" s="20"/>
      <c r="H685" s="20"/>
      <c r="I685" s="20"/>
      <c r="J685" s="20"/>
      <c r="K685" s="20"/>
      <c r="L685" s="20"/>
      <c r="M685" s="20"/>
      <c r="N685" s="20"/>
    </row>
    <row r="686" spans="4:14" s="18" customFormat="1" ht="12.75">
      <c r="D686" s="19"/>
      <c r="E686" s="20"/>
      <c r="F686" s="20"/>
      <c r="G686" s="20"/>
      <c r="H686" s="20"/>
      <c r="I686" s="20"/>
      <c r="J686" s="20"/>
      <c r="K686" s="20"/>
      <c r="L686" s="20"/>
      <c r="M686" s="20"/>
      <c r="N686" s="20"/>
    </row>
    <row r="687" spans="4:14" s="18" customFormat="1" ht="12.75">
      <c r="D687" s="19"/>
      <c r="E687" s="20"/>
      <c r="F687" s="20"/>
      <c r="G687" s="20"/>
      <c r="H687" s="20"/>
      <c r="I687" s="20"/>
      <c r="J687" s="20"/>
      <c r="K687" s="20"/>
      <c r="L687" s="20"/>
      <c r="M687" s="20"/>
      <c r="N687" s="20"/>
    </row>
    <row r="688" spans="4:14" s="18" customFormat="1" ht="12.75">
      <c r="D688" s="19"/>
      <c r="E688" s="20"/>
      <c r="F688" s="20"/>
      <c r="G688" s="20"/>
      <c r="H688" s="20"/>
      <c r="I688" s="20"/>
      <c r="J688" s="20"/>
      <c r="K688" s="20"/>
      <c r="L688" s="20"/>
      <c r="M688" s="20"/>
      <c r="N688" s="20"/>
    </row>
    <row r="689" spans="4:14" s="18" customFormat="1" ht="12.75">
      <c r="D689" s="19"/>
      <c r="E689" s="20"/>
      <c r="F689" s="20"/>
      <c r="G689" s="20"/>
      <c r="H689" s="20"/>
      <c r="I689" s="20"/>
      <c r="J689" s="20"/>
      <c r="K689" s="20"/>
      <c r="L689" s="20"/>
      <c r="M689" s="20"/>
      <c r="N689" s="20"/>
    </row>
    <row r="690" spans="4:14" s="18" customFormat="1" ht="12.75">
      <c r="D690" s="19"/>
      <c r="E690" s="20"/>
      <c r="F690" s="20"/>
      <c r="G690" s="20"/>
      <c r="H690" s="20"/>
      <c r="I690" s="20"/>
      <c r="J690" s="20"/>
      <c r="K690" s="20"/>
      <c r="L690" s="20"/>
      <c r="M690" s="20"/>
      <c r="N690" s="20"/>
    </row>
    <row r="691" spans="4:14" s="18" customFormat="1" ht="12.75">
      <c r="D691" s="19"/>
      <c r="E691" s="20"/>
      <c r="F691" s="20"/>
      <c r="G691" s="20"/>
      <c r="H691" s="20"/>
      <c r="I691" s="20"/>
      <c r="J691" s="20"/>
      <c r="K691" s="20"/>
      <c r="L691" s="20"/>
      <c r="M691" s="20"/>
      <c r="N691" s="20"/>
    </row>
    <row r="692" spans="4:14" s="18" customFormat="1" ht="12.75">
      <c r="D692" s="19"/>
      <c r="E692" s="20"/>
      <c r="F692" s="20"/>
      <c r="G692" s="20"/>
      <c r="H692" s="20"/>
      <c r="I692" s="20"/>
      <c r="J692" s="20"/>
      <c r="K692" s="20"/>
      <c r="L692" s="20"/>
      <c r="M692" s="20"/>
      <c r="N692" s="20"/>
    </row>
    <row r="693" spans="4:14" s="18" customFormat="1" ht="12.75">
      <c r="D693" s="19"/>
      <c r="E693" s="20"/>
      <c r="F693" s="20"/>
      <c r="G693" s="20"/>
      <c r="H693" s="20"/>
      <c r="I693" s="20"/>
      <c r="J693" s="20"/>
      <c r="K693" s="20"/>
      <c r="L693" s="20"/>
      <c r="M693" s="20"/>
      <c r="N693" s="20"/>
    </row>
    <row r="694" spans="4:14" s="18" customFormat="1" ht="12.75">
      <c r="D694" s="19"/>
      <c r="E694" s="20"/>
      <c r="F694" s="20"/>
      <c r="G694" s="20"/>
      <c r="H694" s="20"/>
      <c r="I694" s="20"/>
      <c r="J694" s="20"/>
      <c r="K694" s="20"/>
      <c r="L694" s="20"/>
      <c r="M694" s="20"/>
      <c r="N694" s="20"/>
    </row>
    <row r="695" spans="4:14" s="18" customFormat="1" ht="12.75">
      <c r="D695" s="19"/>
      <c r="E695" s="20"/>
      <c r="F695" s="20"/>
      <c r="G695" s="20"/>
      <c r="H695" s="20"/>
      <c r="I695" s="20"/>
      <c r="J695" s="20"/>
      <c r="K695" s="20"/>
      <c r="L695" s="20"/>
      <c r="M695" s="20"/>
      <c r="N695" s="20"/>
    </row>
    <row r="696" spans="4:14" s="18" customFormat="1" ht="12.75">
      <c r="D696" s="19"/>
      <c r="E696" s="20"/>
      <c r="F696" s="20"/>
      <c r="G696" s="20"/>
      <c r="H696" s="20"/>
      <c r="I696" s="20"/>
      <c r="J696" s="20"/>
      <c r="K696" s="20"/>
      <c r="L696" s="20"/>
      <c r="M696" s="20"/>
      <c r="N696" s="20"/>
    </row>
    <row r="697" spans="4:14" s="18" customFormat="1" ht="12.75">
      <c r="D697" s="19"/>
      <c r="E697" s="20"/>
      <c r="F697" s="20"/>
      <c r="G697" s="20"/>
      <c r="H697" s="20"/>
      <c r="I697" s="20"/>
      <c r="J697" s="20"/>
      <c r="K697" s="20"/>
      <c r="L697" s="20"/>
      <c r="M697" s="20"/>
      <c r="N697" s="20"/>
    </row>
    <row r="698" spans="4:14" s="18" customFormat="1" ht="12.75">
      <c r="D698" s="19"/>
      <c r="E698" s="20"/>
      <c r="F698" s="20"/>
      <c r="G698" s="20"/>
      <c r="H698" s="20"/>
      <c r="I698" s="20"/>
      <c r="J698" s="20"/>
      <c r="K698" s="20"/>
      <c r="L698" s="20"/>
      <c r="M698" s="20"/>
      <c r="N698" s="20"/>
    </row>
    <row r="699" spans="4:14" s="18" customFormat="1" ht="12.75">
      <c r="D699" s="19"/>
      <c r="E699" s="20"/>
      <c r="F699" s="20"/>
      <c r="G699" s="20"/>
      <c r="H699" s="20"/>
      <c r="I699" s="20"/>
      <c r="J699" s="20"/>
      <c r="K699" s="20"/>
      <c r="L699" s="20"/>
      <c r="M699" s="20"/>
      <c r="N699" s="20"/>
    </row>
    <row r="700" spans="4:14" s="18" customFormat="1" ht="12.75">
      <c r="D700" s="19"/>
      <c r="E700" s="20"/>
      <c r="F700" s="20"/>
      <c r="G700" s="20"/>
      <c r="H700" s="20"/>
      <c r="I700" s="20"/>
      <c r="J700" s="20"/>
      <c r="K700" s="20"/>
      <c r="L700" s="20"/>
      <c r="M700" s="20"/>
      <c r="N700" s="20"/>
    </row>
    <row r="701" spans="4:14" s="18" customFormat="1" ht="12.75">
      <c r="D701" s="19"/>
      <c r="E701" s="20"/>
      <c r="F701" s="20"/>
      <c r="G701" s="20"/>
      <c r="H701" s="20"/>
      <c r="I701" s="20"/>
      <c r="J701" s="20"/>
      <c r="K701" s="20"/>
      <c r="L701" s="20"/>
      <c r="M701" s="20"/>
      <c r="N701" s="20"/>
    </row>
    <row r="702" spans="4:14" s="18" customFormat="1" ht="12.75">
      <c r="D702" s="19"/>
      <c r="E702" s="20"/>
      <c r="F702" s="20"/>
      <c r="G702" s="20"/>
      <c r="H702" s="20"/>
      <c r="I702" s="20"/>
      <c r="J702" s="20"/>
      <c r="K702" s="20"/>
      <c r="L702" s="20"/>
      <c r="M702" s="20"/>
      <c r="N702" s="20"/>
    </row>
    <row r="703" spans="4:14" s="18" customFormat="1" ht="12.75">
      <c r="D703" s="19"/>
      <c r="E703" s="20"/>
      <c r="F703" s="20"/>
      <c r="G703" s="20"/>
      <c r="H703" s="20"/>
      <c r="I703" s="20"/>
      <c r="J703" s="20"/>
      <c r="K703" s="20"/>
      <c r="L703" s="20"/>
      <c r="M703" s="20"/>
      <c r="N703" s="20"/>
    </row>
    <row r="704" spans="4:14" s="18" customFormat="1" ht="12.75">
      <c r="D704" s="19"/>
      <c r="E704" s="20"/>
      <c r="F704" s="20"/>
      <c r="G704" s="20"/>
      <c r="H704" s="20"/>
      <c r="I704" s="20"/>
      <c r="J704" s="20"/>
      <c r="K704" s="20"/>
      <c r="L704" s="20"/>
      <c r="M704" s="20"/>
      <c r="N704" s="20"/>
    </row>
    <row r="705" spans="4:14" s="18" customFormat="1" ht="12.75">
      <c r="D705" s="19"/>
      <c r="E705" s="20"/>
      <c r="F705" s="20"/>
      <c r="G705" s="20"/>
      <c r="H705" s="20"/>
      <c r="I705" s="20"/>
      <c r="J705" s="20"/>
      <c r="K705" s="20"/>
      <c r="L705" s="20"/>
      <c r="M705" s="20"/>
      <c r="N705" s="20"/>
    </row>
    <row r="706" spans="4:14" s="18" customFormat="1" ht="12.75">
      <c r="D706" s="19"/>
      <c r="E706" s="20"/>
      <c r="F706" s="20"/>
      <c r="G706" s="20"/>
      <c r="H706" s="20"/>
      <c r="I706" s="20"/>
      <c r="J706" s="20"/>
      <c r="K706" s="20"/>
      <c r="L706" s="20"/>
      <c r="M706" s="20"/>
      <c r="N706" s="20"/>
    </row>
    <row r="707" spans="4:14" s="18" customFormat="1" ht="12.75">
      <c r="D707" s="19"/>
      <c r="E707" s="20"/>
      <c r="F707" s="20"/>
      <c r="G707" s="20"/>
      <c r="H707" s="20"/>
      <c r="I707" s="20"/>
      <c r="J707" s="20"/>
      <c r="K707" s="20"/>
      <c r="L707" s="20"/>
      <c r="M707" s="20"/>
      <c r="N707" s="20"/>
    </row>
    <row r="708" spans="4:14" s="18" customFormat="1" ht="12.75">
      <c r="D708" s="19"/>
      <c r="E708" s="20"/>
      <c r="F708" s="20"/>
      <c r="G708" s="20"/>
      <c r="H708" s="20"/>
      <c r="I708" s="20"/>
      <c r="J708" s="20"/>
      <c r="K708" s="20"/>
      <c r="L708" s="20"/>
      <c r="M708" s="20"/>
      <c r="N708" s="20"/>
    </row>
    <row r="709" spans="4:14" s="18" customFormat="1" ht="12.75">
      <c r="D709" s="19"/>
      <c r="E709" s="20"/>
      <c r="F709" s="20"/>
      <c r="G709" s="20"/>
      <c r="H709" s="20"/>
      <c r="I709" s="20"/>
      <c r="J709" s="20"/>
      <c r="K709" s="20"/>
      <c r="L709" s="20"/>
      <c r="M709" s="20"/>
      <c r="N709" s="20"/>
    </row>
    <row r="710" spans="4:14" s="18" customFormat="1" ht="12.75">
      <c r="D710" s="19"/>
      <c r="E710" s="20"/>
      <c r="F710" s="20"/>
      <c r="G710" s="20"/>
      <c r="H710" s="20"/>
      <c r="I710" s="20"/>
      <c r="J710" s="20"/>
      <c r="K710" s="20"/>
      <c r="L710" s="20"/>
      <c r="M710" s="20"/>
      <c r="N710" s="20"/>
    </row>
    <row r="711" spans="4:14" s="18" customFormat="1" ht="12.75">
      <c r="D711" s="19"/>
      <c r="E711" s="20"/>
      <c r="F711" s="20"/>
      <c r="G711" s="20"/>
      <c r="H711" s="20"/>
      <c r="I711" s="20"/>
      <c r="J711" s="20"/>
      <c r="K711" s="20"/>
      <c r="L711" s="20"/>
      <c r="M711" s="20"/>
      <c r="N711" s="20"/>
    </row>
    <row r="712" spans="4:14" s="18" customFormat="1" ht="12.75">
      <c r="D712" s="19"/>
      <c r="E712" s="20"/>
      <c r="F712" s="20"/>
      <c r="G712" s="20"/>
      <c r="H712" s="20"/>
      <c r="I712" s="20"/>
      <c r="J712" s="20"/>
      <c r="K712" s="20"/>
      <c r="L712" s="20"/>
      <c r="M712" s="20"/>
      <c r="N712" s="20"/>
    </row>
    <row r="713" spans="4:14" s="18" customFormat="1" ht="12.75">
      <c r="D713" s="19"/>
      <c r="E713" s="20"/>
      <c r="F713" s="20"/>
      <c r="G713" s="20"/>
      <c r="H713" s="20"/>
      <c r="I713" s="20"/>
      <c r="J713" s="20"/>
      <c r="K713" s="20"/>
      <c r="L713" s="20"/>
      <c r="M713" s="20"/>
      <c r="N713" s="20"/>
    </row>
    <row r="714" spans="4:14" s="18" customFormat="1" ht="12.75">
      <c r="D714" s="19"/>
      <c r="E714" s="20"/>
      <c r="F714" s="20"/>
      <c r="G714" s="20"/>
      <c r="H714" s="20"/>
      <c r="I714" s="20"/>
      <c r="J714" s="20"/>
      <c r="K714" s="20"/>
      <c r="L714" s="20"/>
      <c r="M714" s="20"/>
      <c r="N714" s="20"/>
    </row>
    <row r="715" spans="4:14" s="18" customFormat="1" ht="12.75">
      <c r="D715" s="19"/>
      <c r="E715" s="20"/>
      <c r="F715" s="20"/>
      <c r="G715" s="20"/>
      <c r="H715" s="20"/>
      <c r="I715" s="20"/>
      <c r="J715" s="20"/>
      <c r="K715" s="20"/>
      <c r="L715" s="20"/>
      <c r="M715" s="20"/>
      <c r="N715" s="20"/>
    </row>
    <row r="716" spans="4:14" s="18" customFormat="1" ht="12.75">
      <c r="D716" s="19"/>
      <c r="E716" s="20"/>
      <c r="F716" s="20"/>
      <c r="G716" s="20"/>
      <c r="H716" s="20"/>
      <c r="I716" s="20"/>
      <c r="J716" s="20"/>
      <c r="K716" s="20"/>
      <c r="L716" s="20"/>
      <c r="M716" s="20"/>
      <c r="N716" s="20"/>
    </row>
    <row r="717" spans="4:14" s="18" customFormat="1" ht="12.75">
      <c r="D717" s="19"/>
      <c r="E717" s="20"/>
      <c r="F717" s="20"/>
      <c r="G717" s="20"/>
      <c r="H717" s="20"/>
      <c r="I717" s="20"/>
      <c r="J717" s="20"/>
      <c r="K717" s="20"/>
      <c r="L717" s="20"/>
      <c r="M717" s="20"/>
      <c r="N717" s="20"/>
    </row>
    <row r="718" spans="4:14" s="18" customFormat="1" ht="12.75">
      <c r="D718" s="19"/>
      <c r="E718" s="20"/>
      <c r="F718" s="20"/>
      <c r="G718" s="20"/>
      <c r="H718" s="20"/>
      <c r="I718" s="20"/>
      <c r="J718" s="20"/>
      <c r="K718" s="20"/>
      <c r="L718" s="20"/>
      <c r="M718" s="20"/>
      <c r="N718" s="20"/>
    </row>
    <row r="719" spans="4:14" s="18" customFormat="1" ht="12.75">
      <c r="D719" s="19"/>
      <c r="E719" s="20"/>
      <c r="F719" s="20"/>
      <c r="G719" s="20"/>
      <c r="H719" s="20"/>
      <c r="I719" s="20"/>
      <c r="J719" s="20"/>
      <c r="K719" s="20"/>
      <c r="L719" s="20"/>
      <c r="M719" s="20"/>
      <c r="N719" s="20"/>
    </row>
    <row r="720" spans="4:14" s="18" customFormat="1" ht="12.75">
      <c r="D720" s="19"/>
      <c r="E720" s="20"/>
      <c r="F720" s="20"/>
      <c r="G720" s="20"/>
      <c r="H720" s="20"/>
      <c r="I720" s="20"/>
      <c r="J720" s="20"/>
      <c r="K720" s="20"/>
      <c r="L720" s="20"/>
      <c r="M720" s="20"/>
      <c r="N720" s="20"/>
    </row>
    <row r="721" spans="4:14" s="18" customFormat="1" ht="12.75">
      <c r="D721" s="19"/>
      <c r="E721" s="20"/>
      <c r="F721" s="20"/>
      <c r="G721" s="20"/>
      <c r="H721" s="20"/>
      <c r="I721" s="20"/>
      <c r="J721" s="20"/>
      <c r="K721" s="20"/>
      <c r="L721" s="20"/>
      <c r="M721" s="20"/>
      <c r="N721" s="20"/>
    </row>
    <row r="722" spans="4:14" s="18" customFormat="1" ht="12.75">
      <c r="D722" s="19"/>
      <c r="E722" s="20"/>
      <c r="F722" s="20"/>
      <c r="G722" s="20"/>
      <c r="H722" s="20"/>
      <c r="I722" s="20"/>
      <c r="J722" s="20"/>
      <c r="K722" s="20"/>
      <c r="L722" s="20"/>
      <c r="M722" s="20"/>
      <c r="N722" s="20"/>
    </row>
    <row r="723" spans="4:14" s="18" customFormat="1" ht="12.75">
      <c r="D723" s="19"/>
      <c r="E723" s="20"/>
      <c r="F723" s="20"/>
      <c r="G723" s="20"/>
      <c r="H723" s="20"/>
      <c r="I723" s="20"/>
      <c r="J723" s="20"/>
      <c r="K723" s="20"/>
      <c r="L723" s="20"/>
      <c r="M723" s="20"/>
      <c r="N723" s="20"/>
    </row>
    <row r="724" spans="4:14" s="18" customFormat="1" ht="12.75">
      <c r="D724" s="19"/>
      <c r="E724" s="20"/>
      <c r="F724" s="20"/>
      <c r="G724" s="20"/>
      <c r="H724" s="20"/>
      <c r="I724" s="20"/>
      <c r="J724" s="20"/>
      <c r="K724" s="20"/>
      <c r="L724" s="20"/>
      <c r="M724" s="20"/>
      <c r="N724" s="20"/>
    </row>
    <row r="725" spans="4:14" s="18" customFormat="1" ht="12.75">
      <c r="D725" s="19"/>
      <c r="E725" s="20"/>
      <c r="F725" s="20"/>
      <c r="G725" s="20"/>
      <c r="H725" s="20"/>
      <c r="I725" s="20"/>
      <c r="J725" s="20"/>
      <c r="K725" s="20"/>
      <c r="L725" s="20"/>
      <c r="M725" s="20"/>
      <c r="N725" s="20"/>
    </row>
    <row r="726" spans="4:14" s="18" customFormat="1" ht="12.75">
      <c r="D726" s="19"/>
      <c r="E726" s="20"/>
      <c r="F726" s="20"/>
      <c r="G726" s="20"/>
      <c r="H726" s="20"/>
      <c r="I726" s="20"/>
      <c r="J726" s="20"/>
      <c r="K726" s="20"/>
      <c r="L726" s="20"/>
      <c r="M726" s="20"/>
      <c r="N726" s="20"/>
    </row>
    <row r="727" spans="4:14" s="18" customFormat="1" ht="12.75">
      <c r="D727" s="19"/>
      <c r="E727" s="20"/>
      <c r="F727" s="20"/>
      <c r="G727" s="20"/>
      <c r="H727" s="20"/>
      <c r="I727" s="20"/>
      <c r="J727" s="20"/>
      <c r="K727" s="20"/>
      <c r="L727" s="20"/>
      <c r="M727" s="20"/>
      <c r="N727" s="20"/>
    </row>
    <row r="728" spans="4:14" s="18" customFormat="1" ht="12.75">
      <c r="D728" s="19"/>
      <c r="E728" s="20"/>
      <c r="F728" s="20"/>
      <c r="G728" s="20"/>
      <c r="H728" s="20"/>
      <c r="I728" s="20"/>
      <c r="J728" s="20"/>
      <c r="K728" s="20"/>
      <c r="L728" s="20"/>
      <c r="M728" s="20"/>
      <c r="N728" s="20"/>
    </row>
    <row r="729" spans="4:14" s="18" customFormat="1" ht="12.75">
      <c r="D729" s="19"/>
      <c r="E729" s="20"/>
      <c r="F729" s="20"/>
      <c r="G729" s="20"/>
      <c r="H729" s="20"/>
      <c r="I729" s="20"/>
      <c r="J729" s="20"/>
      <c r="K729" s="20"/>
      <c r="L729" s="20"/>
      <c r="M729" s="20"/>
      <c r="N729" s="20"/>
    </row>
    <row r="730" spans="4:14" s="18" customFormat="1" ht="12.75">
      <c r="D730" s="19"/>
      <c r="E730" s="20"/>
      <c r="F730" s="20"/>
      <c r="G730" s="20"/>
      <c r="H730" s="20"/>
      <c r="I730" s="20"/>
      <c r="J730" s="20"/>
      <c r="K730" s="20"/>
      <c r="L730" s="20"/>
      <c r="M730" s="20"/>
      <c r="N730" s="20"/>
    </row>
    <row r="731" spans="4:14" s="18" customFormat="1" ht="12.75">
      <c r="D731" s="19"/>
      <c r="E731" s="20"/>
      <c r="F731" s="20"/>
      <c r="G731" s="20"/>
      <c r="H731" s="20"/>
      <c r="I731" s="20"/>
      <c r="J731" s="20"/>
      <c r="K731" s="20"/>
      <c r="L731" s="20"/>
      <c r="M731" s="20"/>
      <c r="N731" s="20"/>
    </row>
    <row r="732" spans="4:14" s="18" customFormat="1" ht="12.75">
      <c r="D732" s="19"/>
      <c r="E732" s="20"/>
      <c r="F732" s="20"/>
      <c r="G732" s="20"/>
      <c r="H732" s="20"/>
      <c r="I732" s="20"/>
      <c r="J732" s="20"/>
      <c r="K732" s="20"/>
      <c r="L732" s="20"/>
      <c r="M732" s="20"/>
      <c r="N732" s="20"/>
    </row>
    <row r="733" spans="4:14" s="18" customFormat="1" ht="12.75">
      <c r="D733" s="19"/>
      <c r="E733" s="20"/>
      <c r="F733" s="20"/>
      <c r="G733" s="20"/>
      <c r="H733" s="20"/>
      <c r="I733" s="20"/>
      <c r="J733" s="20"/>
      <c r="K733" s="20"/>
      <c r="L733" s="20"/>
      <c r="M733" s="20"/>
      <c r="N733" s="20"/>
    </row>
    <row r="734" spans="4:14" s="18" customFormat="1" ht="12.75">
      <c r="D734" s="19"/>
      <c r="E734" s="20"/>
      <c r="F734" s="20"/>
      <c r="G734" s="20"/>
      <c r="H734" s="20"/>
      <c r="I734" s="20"/>
      <c r="J734" s="20"/>
      <c r="K734" s="20"/>
      <c r="L734" s="20"/>
      <c r="M734" s="20"/>
      <c r="N734" s="20"/>
    </row>
    <row r="735" spans="4:14" s="18" customFormat="1" ht="12.75">
      <c r="D735" s="19"/>
      <c r="E735" s="20"/>
      <c r="F735" s="20"/>
      <c r="G735" s="20"/>
      <c r="H735" s="20"/>
      <c r="I735" s="20"/>
      <c r="J735" s="20"/>
      <c r="K735" s="20"/>
      <c r="L735" s="20"/>
      <c r="M735" s="20"/>
      <c r="N735" s="20"/>
    </row>
    <row r="736" spans="4:14" s="18" customFormat="1" ht="12.75">
      <c r="D736" s="19"/>
      <c r="E736" s="20"/>
      <c r="F736" s="20"/>
      <c r="G736" s="20"/>
      <c r="H736" s="20"/>
      <c r="I736" s="20"/>
      <c r="J736" s="20"/>
      <c r="K736" s="20"/>
      <c r="L736" s="20"/>
      <c r="M736" s="20"/>
      <c r="N736" s="20"/>
    </row>
    <row r="737" spans="4:14" s="18" customFormat="1" ht="12.75">
      <c r="D737" s="19"/>
      <c r="E737" s="20"/>
      <c r="F737" s="20"/>
      <c r="G737" s="20"/>
      <c r="H737" s="20"/>
      <c r="I737" s="20"/>
      <c r="J737" s="20"/>
      <c r="K737" s="20"/>
      <c r="L737" s="20"/>
      <c r="M737" s="20"/>
      <c r="N737" s="20"/>
    </row>
    <row r="738" spans="4:14" s="18" customFormat="1" ht="12.75">
      <c r="D738" s="19"/>
      <c r="E738" s="20"/>
      <c r="F738" s="20"/>
      <c r="G738" s="20"/>
      <c r="H738" s="20"/>
      <c r="I738" s="20"/>
      <c r="J738" s="20"/>
      <c r="K738" s="20"/>
      <c r="L738" s="20"/>
      <c r="M738" s="20"/>
      <c r="N738" s="20"/>
    </row>
    <row r="739" spans="4:14" s="18" customFormat="1" ht="12.75">
      <c r="D739" s="19"/>
      <c r="E739" s="20"/>
      <c r="F739" s="20"/>
      <c r="G739" s="20"/>
      <c r="H739" s="20"/>
      <c r="I739" s="20"/>
      <c r="J739" s="20"/>
      <c r="K739" s="20"/>
      <c r="L739" s="20"/>
      <c r="M739" s="20"/>
      <c r="N739" s="20"/>
    </row>
    <row r="740" spans="4:14" s="18" customFormat="1" ht="12.75">
      <c r="D740" s="19"/>
      <c r="E740" s="20"/>
      <c r="F740" s="20"/>
      <c r="G740" s="20"/>
      <c r="H740" s="20"/>
      <c r="I740" s="20"/>
      <c r="J740" s="20"/>
      <c r="K740" s="20"/>
      <c r="L740" s="20"/>
      <c r="M740" s="20"/>
      <c r="N740" s="20"/>
    </row>
    <row r="741" spans="4:14" s="18" customFormat="1" ht="12.75">
      <c r="D741" s="19"/>
      <c r="E741" s="20"/>
      <c r="F741" s="20"/>
      <c r="G741" s="20"/>
      <c r="H741" s="20"/>
      <c r="I741" s="20"/>
      <c r="J741" s="20"/>
      <c r="K741" s="20"/>
      <c r="L741" s="20"/>
      <c r="M741" s="20"/>
      <c r="N741" s="20"/>
    </row>
    <row r="742" spans="4:14" s="18" customFormat="1" ht="12.75">
      <c r="D742" s="19"/>
      <c r="E742" s="20"/>
      <c r="F742" s="20"/>
      <c r="G742" s="20"/>
      <c r="H742" s="20"/>
      <c r="I742" s="20"/>
      <c r="J742" s="20"/>
      <c r="K742" s="20"/>
      <c r="L742" s="20"/>
      <c r="M742" s="20"/>
      <c r="N742" s="20"/>
    </row>
    <row r="743" spans="4:14" s="18" customFormat="1" ht="12.75">
      <c r="D743" s="19"/>
      <c r="E743" s="20"/>
      <c r="F743" s="20"/>
      <c r="G743" s="20"/>
      <c r="H743" s="20"/>
      <c r="I743" s="20"/>
      <c r="J743" s="20"/>
      <c r="K743" s="20"/>
      <c r="L743" s="20"/>
      <c r="M743" s="20"/>
      <c r="N743" s="20"/>
    </row>
    <row r="744" spans="4:14" s="18" customFormat="1" ht="12.75">
      <c r="D744" s="19"/>
      <c r="E744" s="20"/>
      <c r="F744" s="20"/>
      <c r="G744" s="20"/>
      <c r="H744" s="20"/>
      <c r="I744" s="20"/>
      <c r="J744" s="20"/>
      <c r="K744" s="20"/>
      <c r="L744" s="20"/>
      <c r="M744" s="20"/>
      <c r="N744" s="20"/>
    </row>
    <row r="745" spans="4:14" s="18" customFormat="1" ht="12.75">
      <c r="D745" s="19"/>
      <c r="E745" s="20"/>
      <c r="F745" s="20"/>
      <c r="G745" s="20"/>
      <c r="H745" s="20"/>
      <c r="I745" s="20"/>
      <c r="J745" s="20"/>
      <c r="K745" s="20"/>
      <c r="L745" s="20"/>
      <c r="M745" s="20"/>
      <c r="N745" s="20"/>
    </row>
    <row r="746" spans="4:14" s="18" customFormat="1" ht="12.75">
      <c r="D746" s="19"/>
      <c r="E746" s="20"/>
      <c r="F746" s="20"/>
      <c r="G746" s="20"/>
      <c r="H746" s="20"/>
      <c r="I746" s="20"/>
      <c r="J746" s="20"/>
      <c r="K746" s="20"/>
      <c r="L746" s="20"/>
      <c r="M746" s="20"/>
      <c r="N746" s="20"/>
    </row>
    <row r="747" spans="4:14" s="18" customFormat="1" ht="12.75">
      <c r="D747" s="19"/>
      <c r="E747" s="20"/>
      <c r="F747" s="20"/>
      <c r="G747" s="20"/>
      <c r="H747" s="20"/>
      <c r="I747" s="20"/>
      <c r="J747" s="20"/>
      <c r="K747" s="20"/>
      <c r="L747" s="20"/>
      <c r="M747" s="20"/>
      <c r="N747" s="20"/>
    </row>
    <row r="748" spans="4:14" s="18" customFormat="1" ht="12.75">
      <c r="D748" s="19"/>
      <c r="E748" s="20"/>
      <c r="F748" s="20"/>
      <c r="G748" s="20"/>
      <c r="H748" s="20"/>
      <c r="I748" s="20"/>
      <c r="J748" s="20"/>
      <c r="K748" s="20"/>
      <c r="L748" s="20"/>
      <c r="M748" s="20"/>
      <c r="N748" s="20"/>
    </row>
    <row r="749" spans="4:14" s="18" customFormat="1" ht="12.75">
      <c r="D749" s="19"/>
      <c r="E749" s="20"/>
      <c r="F749" s="20"/>
      <c r="G749" s="20"/>
      <c r="H749" s="20"/>
      <c r="I749" s="20"/>
      <c r="J749" s="20"/>
      <c r="K749" s="20"/>
      <c r="L749" s="20"/>
      <c r="M749" s="20"/>
      <c r="N749" s="20"/>
    </row>
    <row r="750" spans="4:14" s="18" customFormat="1" ht="12.75">
      <c r="D750" s="19"/>
      <c r="E750" s="20"/>
      <c r="F750" s="20"/>
      <c r="G750" s="20"/>
      <c r="H750" s="20"/>
      <c r="I750" s="20"/>
      <c r="J750" s="20"/>
      <c r="K750" s="20"/>
      <c r="L750" s="20"/>
      <c r="M750" s="20"/>
      <c r="N750" s="20"/>
    </row>
    <row r="751" spans="4:14" s="18" customFormat="1" ht="12.75">
      <c r="D751" s="19"/>
      <c r="E751" s="20"/>
      <c r="F751" s="20"/>
      <c r="G751" s="20"/>
      <c r="H751" s="20"/>
      <c r="I751" s="20"/>
      <c r="J751" s="20"/>
      <c r="K751" s="20"/>
      <c r="L751" s="20"/>
      <c r="M751" s="20"/>
      <c r="N751" s="20"/>
    </row>
    <row r="752" spans="4:14" s="18" customFormat="1" ht="12.75">
      <c r="D752" s="19"/>
      <c r="E752" s="20"/>
      <c r="F752" s="20"/>
      <c r="G752" s="20"/>
      <c r="H752" s="20"/>
      <c r="I752" s="20"/>
      <c r="J752" s="20"/>
      <c r="K752" s="20"/>
      <c r="L752" s="20"/>
      <c r="M752" s="20"/>
      <c r="N752" s="20"/>
    </row>
    <row r="753" spans="4:14" s="18" customFormat="1" ht="12.75">
      <c r="D753" s="19"/>
      <c r="E753" s="20"/>
      <c r="F753" s="20"/>
      <c r="G753" s="20"/>
      <c r="H753" s="20"/>
      <c r="I753" s="20"/>
      <c r="J753" s="20"/>
      <c r="K753" s="20"/>
      <c r="L753" s="20"/>
      <c r="M753" s="20"/>
      <c r="N753" s="20"/>
    </row>
    <row r="754" spans="4:14" s="18" customFormat="1" ht="12.75">
      <c r="D754" s="19"/>
      <c r="E754" s="20"/>
      <c r="F754" s="20"/>
      <c r="G754" s="20"/>
      <c r="H754" s="20"/>
      <c r="I754" s="20"/>
      <c r="J754" s="20"/>
      <c r="K754" s="20"/>
      <c r="L754" s="20"/>
      <c r="M754" s="20"/>
      <c r="N754" s="20"/>
    </row>
    <row r="755" spans="4:14" s="18" customFormat="1" ht="12.75">
      <c r="D755" s="19"/>
      <c r="E755" s="20"/>
      <c r="F755" s="20"/>
      <c r="G755" s="20"/>
      <c r="H755" s="20"/>
      <c r="I755" s="20"/>
      <c r="J755" s="20"/>
      <c r="K755" s="20"/>
      <c r="L755" s="20"/>
      <c r="M755" s="20"/>
      <c r="N755" s="20"/>
    </row>
    <row r="756" spans="4:14" s="18" customFormat="1" ht="12.75">
      <c r="D756" s="19"/>
      <c r="E756" s="20"/>
      <c r="F756" s="20"/>
      <c r="G756" s="20"/>
      <c r="H756" s="20"/>
      <c r="I756" s="20"/>
      <c r="J756" s="20"/>
      <c r="K756" s="20"/>
      <c r="L756" s="20"/>
      <c r="M756" s="20"/>
      <c r="N756" s="20"/>
    </row>
    <row r="757" spans="4:14" s="18" customFormat="1" ht="12.75">
      <c r="D757" s="19"/>
      <c r="E757" s="20"/>
      <c r="F757" s="20"/>
      <c r="G757" s="20"/>
      <c r="H757" s="20"/>
      <c r="I757" s="20"/>
      <c r="J757" s="20"/>
      <c r="K757" s="20"/>
      <c r="L757" s="20"/>
      <c r="M757" s="20"/>
      <c r="N757" s="20"/>
    </row>
    <row r="758" spans="4:14" s="18" customFormat="1" ht="12.75">
      <c r="D758" s="19"/>
      <c r="E758" s="20"/>
      <c r="F758" s="20"/>
      <c r="G758" s="20"/>
      <c r="H758" s="20"/>
      <c r="I758" s="20"/>
      <c r="J758" s="20"/>
      <c r="K758" s="20"/>
      <c r="L758" s="20"/>
      <c r="M758" s="20"/>
      <c r="N758" s="20"/>
    </row>
    <row r="759" spans="4:14" s="18" customFormat="1" ht="12.75">
      <c r="D759" s="19"/>
      <c r="E759" s="20"/>
      <c r="F759" s="20"/>
      <c r="G759" s="20"/>
      <c r="H759" s="20"/>
      <c r="I759" s="20"/>
      <c r="J759" s="20"/>
      <c r="K759" s="20"/>
      <c r="L759" s="20"/>
      <c r="M759" s="20"/>
      <c r="N759" s="20"/>
    </row>
    <row r="760" spans="4:14" s="18" customFormat="1" ht="12.75">
      <c r="D760" s="19"/>
      <c r="E760" s="20"/>
      <c r="F760" s="20"/>
      <c r="G760" s="20"/>
      <c r="H760" s="20"/>
      <c r="I760" s="20"/>
      <c r="J760" s="20"/>
      <c r="K760" s="20"/>
      <c r="L760" s="20"/>
      <c r="M760" s="20"/>
      <c r="N760" s="20"/>
    </row>
    <row r="761" spans="4:14" s="18" customFormat="1" ht="12.75">
      <c r="D761" s="19"/>
      <c r="E761" s="20"/>
      <c r="F761" s="20"/>
      <c r="G761" s="20"/>
      <c r="H761" s="20"/>
      <c r="I761" s="20"/>
      <c r="J761" s="20"/>
      <c r="K761" s="20"/>
      <c r="L761" s="20"/>
      <c r="M761" s="20"/>
      <c r="N761" s="20"/>
    </row>
    <row r="762" spans="4:14" s="18" customFormat="1" ht="12.75">
      <c r="D762" s="19"/>
      <c r="E762" s="20"/>
      <c r="F762" s="20"/>
      <c r="G762" s="20"/>
      <c r="H762" s="20"/>
      <c r="I762" s="20"/>
      <c r="J762" s="20"/>
      <c r="K762" s="20"/>
      <c r="L762" s="20"/>
      <c r="M762" s="20"/>
      <c r="N762" s="20"/>
    </row>
    <row r="763" spans="4:14" s="18" customFormat="1" ht="12.75">
      <c r="D763" s="19"/>
      <c r="E763" s="20"/>
      <c r="F763" s="20"/>
      <c r="G763" s="20"/>
      <c r="H763" s="20"/>
      <c r="I763" s="20"/>
      <c r="J763" s="20"/>
      <c r="K763" s="20"/>
      <c r="L763" s="20"/>
      <c r="M763" s="20"/>
      <c r="N763" s="20"/>
    </row>
    <row r="764" spans="4:14" s="18" customFormat="1" ht="12.75">
      <c r="D764" s="19"/>
      <c r="E764" s="20"/>
      <c r="F764" s="20"/>
      <c r="G764" s="20"/>
      <c r="H764" s="20"/>
      <c r="I764" s="20"/>
      <c r="J764" s="20"/>
      <c r="K764" s="20"/>
      <c r="L764" s="20"/>
      <c r="M764" s="20"/>
      <c r="N764" s="20"/>
    </row>
    <row r="765" spans="4:14" s="18" customFormat="1" ht="12.75">
      <c r="D765" s="19"/>
      <c r="E765" s="20"/>
      <c r="F765" s="20"/>
      <c r="G765" s="20"/>
      <c r="H765" s="20"/>
      <c r="I765" s="20"/>
      <c r="J765" s="20"/>
      <c r="K765" s="20"/>
      <c r="L765" s="20"/>
      <c r="M765" s="20"/>
      <c r="N765" s="20"/>
    </row>
    <row r="766" spans="4:14" s="18" customFormat="1" ht="12.75">
      <c r="D766" s="19"/>
      <c r="E766" s="20"/>
      <c r="F766" s="20"/>
      <c r="G766" s="20"/>
      <c r="H766" s="20"/>
      <c r="I766" s="20"/>
      <c r="J766" s="20"/>
      <c r="K766" s="20"/>
      <c r="L766" s="20"/>
      <c r="M766" s="20"/>
      <c r="N766" s="20"/>
    </row>
    <row r="767" spans="4:14" s="18" customFormat="1" ht="12.75">
      <c r="D767" s="19"/>
      <c r="E767" s="20"/>
      <c r="F767" s="20"/>
      <c r="G767" s="20"/>
      <c r="H767" s="20"/>
      <c r="I767" s="20"/>
      <c r="J767" s="20"/>
      <c r="K767" s="20"/>
      <c r="L767" s="20"/>
      <c r="M767" s="20"/>
      <c r="N767" s="20"/>
    </row>
    <row r="768" spans="4:14" s="18" customFormat="1" ht="12.75">
      <c r="D768" s="19"/>
      <c r="E768" s="20"/>
      <c r="F768" s="20"/>
      <c r="G768" s="20"/>
      <c r="H768" s="20"/>
      <c r="I768" s="20"/>
      <c r="J768" s="20"/>
      <c r="K768" s="20"/>
      <c r="L768" s="20"/>
      <c r="M768" s="20"/>
      <c r="N768" s="20"/>
    </row>
    <row r="769" spans="4:14" s="18" customFormat="1" ht="12.75">
      <c r="D769" s="19"/>
      <c r="E769" s="20"/>
      <c r="F769" s="20"/>
      <c r="G769" s="20"/>
      <c r="H769" s="20"/>
      <c r="I769" s="20"/>
      <c r="J769" s="20"/>
      <c r="K769" s="20"/>
      <c r="L769" s="20"/>
      <c r="M769" s="20"/>
      <c r="N769" s="20"/>
    </row>
    <row r="770" spans="4:14" s="18" customFormat="1" ht="12.75">
      <c r="D770" s="19"/>
      <c r="E770" s="20"/>
      <c r="F770" s="20"/>
      <c r="G770" s="20"/>
      <c r="H770" s="20"/>
      <c r="I770" s="20"/>
      <c r="J770" s="20"/>
      <c r="K770" s="20"/>
      <c r="L770" s="20"/>
      <c r="M770" s="20"/>
      <c r="N770" s="20"/>
    </row>
    <row r="771" spans="4:14" s="18" customFormat="1" ht="12.75">
      <c r="D771" s="19"/>
      <c r="E771" s="20"/>
      <c r="F771" s="20"/>
      <c r="G771" s="20"/>
      <c r="H771" s="20"/>
      <c r="I771" s="20"/>
      <c r="J771" s="20"/>
      <c r="K771" s="20"/>
      <c r="L771" s="20"/>
      <c r="M771" s="20"/>
      <c r="N771" s="20"/>
    </row>
    <row r="772" spans="4:14" s="18" customFormat="1" ht="12.75">
      <c r="D772" s="19"/>
      <c r="E772" s="20"/>
      <c r="F772" s="20"/>
      <c r="G772" s="20"/>
      <c r="H772" s="20"/>
      <c r="I772" s="20"/>
      <c r="J772" s="20"/>
      <c r="K772" s="20"/>
      <c r="L772" s="20"/>
      <c r="M772" s="20"/>
      <c r="N772" s="20"/>
    </row>
    <row r="773" spans="4:14" s="18" customFormat="1" ht="12.75">
      <c r="D773" s="19"/>
      <c r="E773" s="20"/>
      <c r="F773" s="20"/>
      <c r="G773" s="20"/>
      <c r="H773" s="20"/>
      <c r="I773" s="20"/>
      <c r="J773" s="20"/>
      <c r="K773" s="20"/>
      <c r="L773" s="20"/>
      <c r="M773" s="20"/>
      <c r="N773" s="20"/>
    </row>
    <row r="774" spans="4:14" s="18" customFormat="1" ht="12.75">
      <c r="D774" s="19"/>
      <c r="E774" s="20"/>
      <c r="F774" s="20"/>
      <c r="G774" s="20"/>
      <c r="H774" s="20"/>
      <c r="I774" s="20"/>
      <c r="J774" s="20"/>
      <c r="K774" s="20"/>
      <c r="L774" s="20"/>
      <c r="M774" s="20"/>
      <c r="N774" s="20"/>
    </row>
    <row r="775" spans="4:14" s="18" customFormat="1" ht="12.75">
      <c r="D775" s="19"/>
      <c r="E775" s="20"/>
      <c r="F775" s="20"/>
      <c r="G775" s="20"/>
      <c r="H775" s="20"/>
      <c r="I775" s="20"/>
      <c r="J775" s="20"/>
      <c r="K775" s="20"/>
      <c r="L775" s="20"/>
      <c r="M775" s="20"/>
      <c r="N775" s="20"/>
    </row>
    <row r="776" spans="4:14" s="18" customFormat="1" ht="12.75">
      <c r="D776" s="19"/>
      <c r="E776" s="20"/>
      <c r="F776" s="20"/>
      <c r="G776" s="20"/>
      <c r="H776" s="20"/>
      <c r="I776" s="20"/>
      <c r="J776" s="20"/>
      <c r="K776" s="20"/>
      <c r="L776" s="20"/>
      <c r="M776" s="20"/>
      <c r="N776" s="20"/>
    </row>
    <row r="777" spans="4:14" s="18" customFormat="1" ht="12.75">
      <c r="D777" s="19"/>
      <c r="E777" s="20"/>
      <c r="F777" s="20"/>
      <c r="G777" s="20"/>
      <c r="H777" s="20"/>
      <c r="I777" s="20"/>
      <c r="J777" s="20"/>
      <c r="K777" s="20"/>
      <c r="L777" s="20"/>
      <c r="M777" s="20"/>
      <c r="N777" s="20"/>
    </row>
    <row r="778" spans="4:14" s="18" customFormat="1" ht="12.75">
      <c r="D778" s="19"/>
      <c r="E778" s="20"/>
      <c r="F778" s="20"/>
      <c r="G778" s="20"/>
      <c r="H778" s="20"/>
      <c r="I778" s="20"/>
      <c r="J778" s="20"/>
      <c r="K778" s="20"/>
      <c r="L778" s="20"/>
      <c r="M778" s="20"/>
      <c r="N778" s="20"/>
    </row>
    <row r="779" spans="4:14" s="18" customFormat="1" ht="12.75">
      <c r="D779" s="19"/>
      <c r="E779" s="20"/>
      <c r="F779" s="20"/>
      <c r="G779" s="20"/>
      <c r="H779" s="20"/>
      <c r="I779" s="20"/>
      <c r="J779" s="20"/>
      <c r="K779" s="20"/>
      <c r="L779" s="20"/>
      <c r="M779" s="20"/>
      <c r="N779" s="20"/>
    </row>
    <row r="780" spans="4:14" s="18" customFormat="1" ht="12.75">
      <c r="D780" s="19"/>
      <c r="E780" s="20"/>
      <c r="F780" s="20"/>
      <c r="G780" s="20"/>
      <c r="H780" s="20"/>
      <c r="I780" s="20"/>
      <c r="J780" s="20"/>
      <c r="K780" s="20"/>
      <c r="L780" s="20"/>
      <c r="M780" s="20"/>
      <c r="N780" s="20"/>
    </row>
    <row r="781" spans="4:14" s="18" customFormat="1" ht="12.75">
      <c r="D781" s="19"/>
      <c r="E781" s="20"/>
      <c r="F781" s="20"/>
      <c r="G781" s="20"/>
      <c r="H781" s="20"/>
      <c r="I781" s="20"/>
      <c r="J781" s="20"/>
      <c r="K781" s="20"/>
      <c r="L781" s="20"/>
      <c r="M781" s="20"/>
      <c r="N781" s="20"/>
    </row>
    <row r="782" spans="4:14" s="18" customFormat="1" ht="12.75">
      <c r="D782" s="19"/>
      <c r="E782" s="20"/>
      <c r="F782" s="20"/>
      <c r="G782" s="20"/>
      <c r="H782" s="20"/>
      <c r="I782" s="20"/>
      <c r="J782" s="20"/>
      <c r="K782" s="20"/>
      <c r="L782" s="20"/>
      <c r="M782" s="20"/>
      <c r="N782" s="20"/>
    </row>
    <row r="783" spans="4:14" s="18" customFormat="1" ht="12.75">
      <c r="D783" s="19"/>
      <c r="E783" s="20"/>
      <c r="F783" s="20"/>
      <c r="G783" s="20"/>
      <c r="H783" s="20"/>
      <c r="I783" s="20"/>
      <c r="J783" s="20"/>
      <c r="K783" s="20"/>
      <c r="L783" s="20"/>
      <c r="M783" s="20"/>
      <c r="N783" s="20"/>
    </row>
    <row r="784" spans="4:14" s="18" customFormat="1" ht="12.75">
      <c r="D784" s="19"/>
      <c r="E784" s="20"/>
      <c r="F784" s="20"/>
      <c r="G784" s="20"/>
      <c r="H784" s="20"/>
      <c r="I784" s="20"/>
      <c r="J784" s="20"/>
      <c r="K784" s="20"/>
      <c r="L784" s="20"/>
      <c r="M784" s="20"/>
      <c r="N784" s="20"/>
    </row>
    <row r="785" spans="4:14" s="18" customFormat="1" ht="12.75">
      <c r="D785" s="19"/>
      <c r="E785" s="20"/>
      <c r="F785" s="20"/>
      <c r="G785" s="20"/>
      <c r="H785" s="20"/>
      <c r="I785" s="20"/>
      <c r="J785" s="20"/>
      <c r="K785" s="20"/>
      <c r="L785" s="20"/>
      <c r="M785" s="20"/>
      <c r="N785" s="20"/>
    </row>
    <row r="786" spans="4:14" s="18" customFormat="1" ht="12.75">
      <c r="D786" s="19"/>
      <c r="E786" s="20"/>
      <c r="F786" s="20"/>
      <c r="G786" s="20"/>
      <c r="H786" s="20"/>
      <c r="I786" s="20"/>
      <c r="J786" s="20"/>
      <c r="K786" s="20"/>
      <c r="L786" s="20"/>
      <c r="M786" s="20"/>
      <c r="N786" s="20"/>
    </row>
    <row r="787" spans="4:14" s="18" customFormat="1" ht="12.75">
      <c r="D787" s="19"/>
      <c r="E787" s="20"/>
      <c r="F787" s="20"/>
      <c r="G787" s="20"/>
      <c r="H787" s="20"/>
      <c r="I787" s="20"/>
      <c r="J787" s="20"/>
      <c r="K787" s="20"/>
      <c r="L787" s="20"/>
      <c r="M787" s="20"/>
      <c r="N787" s="20"/>
    </row>
    <row r="788" spans="4:14" s="18" customFormat="1" ht="12.75">
      <c r="D788" s="19"/>
      <c r="E788" s="20"/>
      <c r="F788" s="20"/>
      <c r="G788" s="20"/>
      <c r="H788" s="20"/>
      <c r="I788" s="20"/>
      <c r="J788" s="20"/>
      <c r="K788" s="20"/>
      <c r="L788" s="20"/>
      <c r="M788" s="20"/>
      <c r="N788" s="20"/>
    </row>
    <row r="789" spans="4:14" s="18" customFormat="1" ht="12.75">
      <c r="D789" s="19"/>
      <c r="E789" s="20"/>
      <c r="F789" s="20"/>
      <c r="G789" s="20"/>
      <c r="H789" s="20"/>
      <c r="I789" s="20"/>
      <c r="J789" s="20"/>
      <c r="K789" s="20"/>
      <c r="L789" s="20"/>
      <c r="M789" s="20"/>
      <c r="N789" s="20"/>
    </row>
    <row r="790" spans="4:14" s="18" customFormat="1" ht="12.75">
      <c r="D790" s="19"/>
      <c r="E790" s="20"/>
      <c r="F790" s="20"/>
      <c r="G790" s="20"/>
      <c r="H790" s="20"/>
      <c r="I790" s="20"/>
      <c r="J790" s="20"/>
      <c r="K790" s="20"/>
      <c r="L790" s="20"/>
      <c r="M790" s="20"/>
      <c r="N790" s="20"/>
    </row>
    <row r="791" spans="4:14" s="18" customFormat="1" ht="12.75">
      <c r="D791" s="19"/>
      <c r="E791" s="20"/>
      <c r="F791" s="20"/>
      <c r="G791" s="20"/>
      <c r="H791" s="20"/>
      <c r="I791" s="20"/>
      <c r="J791" s="20"/>
      <c r="K791" s="20"/>
      <c r="L791" s="20"/>
      <c r="M791" s="20"/>
      <c r="N791" s="20"/>
    </row>
    <row r="792" spans="4:14" s="18" customFormat="1" ht="12.75">
      <c r="D792" s="19"/>
      <c r="E792" s="20"/>
      <c r="F792" s="20"/>
      <c r="G792" s="20"/>
      <c r="H792" s="20"/>
      <c r="I792" s="20"/>
      <c r="J792" s="20"/>
      <c r="K792" s="20"/>
      <c r="L792" s="20"/>
      <c r="M792" s="20"/>
      <c r="N792" s="20"/>
    </row>
    <row r="793" spans="4:14" s="18" customFormat="1" ht="12.75">
      <c r="D793" s="19"/>
      <c r="E793" s="20"/>
      <c r="F793" s="20"/>
      <c r="G793" s="20"/>
      <c r="H793" s="20"/>
      <c r="I793" s="20"/>
      <c r="J793" s="20"/>
      <c r="K793" s="20"/>
      <c r="L793" s="20"/>
      <c r="M793" s="20"/>
      <c r="N793" s="20"/>
    </row>
    <row r="794" spans="4:14" s="18" customFormat="1" ht="12.75">
      <c r="D794" s="19"/>
      <c r="E794" s="20"/>
      <c r="F794" s="20"/>
      <c r="G794" s="20"/>
      <c r="H794" s="20"/>
      <c r="I794" s="20"/>
      <c r="J794" s="20"/>
      <c r="K794" s="20"/>
      <c r="L794" s="20"/>
      <c r="M794" s="20"/>
      <c r="N794" s="20"/>
    </row>
    <row r="795" spans="4:14" s="18" customFormat="1" ht="12.75">
      <c r="D795" s="19"/>
      <c r="E795" s="20"/>
      <c r="F795" s="20"/>
      <c r="G795" s="20"/>
      <c r="H795" s="20"/>
      <c r="I795" s="20"/>
      <c r="J795" s="20"/>
      <c r="K795" s="20"/>
      <c r="L795" s="20"/>
      <c r="M795" s="20"/>
      <c r="N795" s="20"/>
    </row>
    <row r="796" spans="4:14" s="18" customFormat="1" ht="12.75">
      <c r="D796" s="19"/>
      <c r="E796" s="20"/>
      <c r="F796" s="20"/>
      <c r="G796" s="20"/>
      <c r="H796" s="20"/>
      <c r="I796" s="20"/>
      <c r="J796" s="20"/>
      <c r="K796" s="20"/>
      <c r="L796" s="20"/>
      <c r="M796" s="20"/>
      <c r="N796" s="20"/>
    </row>
    <row r="797" spans="4:14" s="18" customFormat="1" ht="12.75">
      <c r="D797" s="19"/>
      <c r="E797" s="20"/>
      <c r="F797" s="20"/>
      <c r="G797" s="20"/>
      <c r="H797" s="20"/>
      <c r="I797" s="20"/>
      <c r="J797" s="20"/>
      <c r="K797" s="20"/>
      <c r="L797" s="20"/>
      <c r="M797" s="20"/>
      <c r="N797" s="20"/>
    </row>
    <row r="798" spans="4:14" s="18" customFormat="1" ht="12.75">
      <c r="D798" s="19"/>
      <c r="E798" s="20"/>
      <c r="F798" s="20"/>
      <c r="G798" s="20"/>
      <c r="H798" s="20"/>
      <c r="I798" s="20"/>
      <c r="J798" s="20"/>
      <c r="K798" s="20"/>
      <c r="L798" s="20"/>
      <c r="M798" s="20"/>
      <c r="N798" s="20"/>
    </row>
    <row r="799" spans="4:14" s="18" customFormat="1" ht="12.75">
      <c r="D799" s="19"/>
      <c r="E799" s="20"/>
      <c r="F799" s="20"/>
      <c r="G799" s="20"/>
      <c r="H799" s="20"/>
      <c r="I799" s="20"/>
      <c r="J799" s="20"/>
      <c r="K799" s="20"/>
      <c r="L799" s="20"/>
      <c r="M799" s="20"/>
      <c r="N799" s="20"/>
    </row>
    <row r="800" spans="4:14" s="18" customFormat="1" ht="12.75">
      <c r="D800" s="19"/>
      <c r="E800" s="20"/>
      <c r="F800" s="20"/>
      <c r="G800" s="20"/>
      <c r="H800" s="20"/>
      <c r="I800" s="20"/>
      <c r="J800" s="20"/>
      <c r="K800" s="20"/>
      <c r="L800" s="20"/>
      <c r="M800" s="20"/>
      <c r="N800" s="20"/>
    </row>
    <row r="801" spans="4:14" s="18" customFormat="1" ht="12.75">
      <c r="D801" s="19"/>
      <c r="E801" s="20"/>
      <c r="F801" s="20"/>
      <c r="G801" s="20"/>
      <c r="H801" s="20"/>
      <c r="I801" s="20"/>
      <c r="J801" s="20"/>
      <c r="K801" s="20"/>
      <c r="L801" s="20"/>
      <c r="M801" s="20"/>
      <c r="N801" s="20"/>
    </row>
    <row r="802" spans="4:14" s="18" customFormat="1" ht="12.75">
      <c r="D802" s="19"/>
      <c r="E802" s="20"/>
      <c r="F802" s="20"/>
      <c r="G802" s="20"/>
      <c r="H802" s="20"/>
      <c r="I802" s="20"/>
      <c r="J802" s="20"/>
      <c r="K802" s="20"/>
      <c r="L802" s="20"/>
      <c r="M802" s="20"/>
      <c r="N802" s="20"/>
    </row>
    <row r="803" spans="4:14" s="18" customFormat="1" ht="12.75">
      <c r="D803" s="19"/>
      <c r="E803" s="20"/>
      <c r="F803" s="20"/>
      <c r="G803" s="20"/>
      <c r="H803" s="20"/>
      <c r="I803" s="20"/>
      <c r="J803" s="20"/>
      <c r="K803" s="20"/>
      <c r="L803" s="20"/>
      <c r="M803" s="20"/>
      <c r="N803" s="20"/>
    </row>
    <row r="804" spans="4:14" s="18" customFormat="1" ht="12.75">
      <c r="D804" s="19"/>
      <c r="E804" s="20"/>
      <c r="F804" s="20"/>
      <c r="G804" s="20"/>
      <c r="H804" s="20"/>
      <c r="I804" s="20"/>
      <c r="J804" s="20"/>
      <c r="K804" s="20"/>
      <c r="L804" s="20"/>
      <c r="M804" s="20"/>
      <c r="N804" s="20"/>
    </row>
    <row r="805" spans="4:14" s="18" customFormat="1" ht="12.75">
      <c r="D805" s="19"/>
      <c r="E805" s="20"/>
      <c r="F805" s="20"/>
      <c r="G805" s="20"/>
      <c r="H805" s="20"/>
      <c r="I805" s="20"/>
      <c r="J805" s="20"/>
      <c r="K805" s="20"/>
      <c r="L805" s="20"/>
      <c r="M805" s="20"/>
      <c r="N805" s="20"/>
    </row>
    <row r="806" spans="4:14" s="18" customFormat="1" ht="12.75">
      <c r="D806" s="19"/>
      <c r="E806" s="20"/>
      <c r="F806" s="20"/>
      <c r="G806" s="20"/>
      <c r="H806" s="20"/>
      <c r="I806" s="20"/>
      <c r="J806" s="20"/>
      <c r="K806" s="20"/>
      <c r="L806" s="20"/>
      <c r="M806" s="20"/>
      <c r="N806" s="20"/>
    </row>
    <row r="807" spans="4:14" s="18" customFormat="1" ht="12.75">
      <c r="D807" s="19"/>
      <c r="E807" s="20"/>
      <c r="F807" s="20"/>
      <c r="G807" s="20"/>
      <c r="H807" s="20"/>
      <c r="I807" s="20"/>
      <c r="J807" s="20"/>
      <c r="K807" s="20"/>
      <c r="L807" s="20"/>
      <c r="M807" s="20"/>
      <c r="N807" s="20"/>
    </row>
    <row r="808" spans="4:14" s="18" customFormat="1" ht="12.75">
      <c r="D808" s="19"/>
      <c r="E808" s="20"/>
      <c r="F808" s="20"/>
      <c r="G808" s="20"/>
      <c r="H808" s="20"/>
      <c r="I808" s="20"/>
      <c r="J808" s="20"/>
      <c r="K808" s="20"/>
      <c r="L808" s="20"/>
      <c r="M808" s="20"/>
      <c r="N808" s="20"/>
    </row>
    <row r="809" spans="4:14" s="18" customFormat="1" ht="12.75">
      <c r="D809" s="19"/>
      <c r="E809" s="20"/>
      <c r="F809" s="20"/>
      <c r="G809" s="20"/>
      <c r="H809" s="20"/>
      <c r="I809" s="20"/>
      <c r="J809" s="20"/>
      <c r="K809" s="20"/>
      <c r="L809" s="20"/>
      <c r="M809" s="20"/>
      <c r="N809" s="20"/>
    </row>
    <row r="810" spans="4:14" s="18" customFormat="1" ht="12.75">
      <c r="D810" s="19"/>
      <c r="E810" s="20"/>
      <c r="F810" s="20"/>
      <c r="G810" s="20"/>
      <c r="H810" s="20"/>
      <c r="I810" s="20"/>
      <c r="J810" s="20"/>
      <c r="K810" s="20"/>
      <c r="L810" s="20"/>
      <c r="M810" s="20"/>
      <c r="N810" s="20"/>
    </row>
    <row r="811" spans="4:14" s="18" customFormat="1" ht="12.75">
      <c r="D811" s="19"/>
      <c r="E811" s="20"/>
      <c r="F811" s="20"/>
      <c r="G811" s="20"/>
      <c r="H811" s="20"/>
      <c r="I811" s="20"/>
      <c r="J811" s="20"/>
      <c r="K811" s="20"/>
      <c r="L811" s="20"/>
      <c r="M811" s="20"/>
      <c r="N811" s="20"/>
    </row>
    <row r="812" spans="4:14" s="18" customFormat="1" ht="12.75">
      <c r="D812" s="19"/>
      <c r="E812" s="20"/>
      <c r="F812" s="20"/>
      <c r="G812" s="20"/>
      <c r="H812" s="20"/>
      <c r="I812" s="20"/>
      <c r="J812" s="20"/>
      <c r="K812" s="20"/>
      <c r="L812" s="20"/>
      <c r="M812" s="20"/>
      <c r="N812" s="20"/>
    </row>
    <row r="813" spans="4:14" s="18" customFormat="1" ht="12.75">
      <c r="D813" s="19"/>
      <c r="E813" s="20"/>
      <c r="F813" s="20"/>
      <c r="G813" s="20"/>
      <c r="H813" s="20"/>
      <c r="I813" s="20"/>
      <c r="J813" s="20"/>
      <c r="K813" s="20"/>
      <c r="L813" s="20"/>
      <c r="M813" s="20"/>
      <c r="N813" s="20"/>
    </row>
    <row r="814" spans="4:14" s="18" customFormat="1" ht="12.75">
      <c r="D814" s="19"/>
      <c r="E814" s="20"/>
      <c r="F814" s="20"/>
      <c r="G814" s="20"/>
      <c r="H814" s="20"/>
      <c r="I814" s="20"/>
      <c r="J814" s="20"/>
      <c r="K814" s="20"/>
      <c r="L814" s="20"/>
      <c r="M814" s="20"/>
      <c r="N814" s="20"/>
    </row>
    <row r="815" spans="4:14" s="18" customFormat="1" ht="12.75">
      <c r="D815" s="19"/>
      <c r="E815" s="20"/>
      <c r="F815" s="20"/>
      <c r="G815" s="20"/>
      <c r="H815" s="20"/>
      <c r="I815" s="20"/>
      <c r="J815" s="20"/>
      <c r="K815" s="20"/>
      <c r="L815" s="20"/>
      <c r="M815" s="20"/>
      <c r="N815" s="20"/>
    </row>
    <row r="816" spans="4:14" s="18" customFormat="1" ht="12.75">
      <c r="D816" s="19"/>
      <c r="E816" s="20"/>
      <c r="F816" s="20"/>
      <c r="G816" s="20"/>
      <c r="H816" s="20"/>
      <c r="I816" s="20"/>
      <c r="J816" s="20"/>
      <c r="K816" s="20"/>
      <c r="L816" s="20"/>
      <c r="M816" s="20"/>
      <c r="N816" s="20"/>
    </row>
    <row r="817" spans="4:14" s="18" customFormat="1" ht="12.75">
      <c r="D817" s="19"/>
      <c r="E817" s="20"/>
      <c r="F817" s="20"/>
      <c r="G817" s="20"/>
      <c r="H817" s="20"/>
      <c r="I817" s="20"/>
      <c r="J817" s="20"/>
      <c r="K817" s="20"/>
      <c r="L817" s="20"/>
      <c r="M817" s="20"/>
      <c r="N817" s="20"/>
    </row>
    <row r="818" spans="4:14" s="18" customFormat="1" ht="12.75">
      <c r="D818" s="19"/>
      <c r="E818" s="20"/>
      <c r="F818" s="20"/>
      <c r="G818" s="20"/>
      <c r="H818" s="20"/>
      <c r="I818" s="20"/>
      <c r="J818" s="20"/>
      <c r="K818" s="20"/>
      <c r="L818" s="20"/>
      <c r="M818" s="20"/>
      <c r="N818" s="20"/>
    </row>
    <row r="819" spans="4:14" s="18" customFormat="1" ht="12.75">
      <c r="D819" s="19"/>
      <c r="E819" s="20"/>
      <c r="F819" s="20"/>
      <c r="G819" s="20"/>
      <c r="H819" s="20"/>
      <c r="I819" s="20"/>
      <c r="J819" s="20"/>
      <c r="K819" s="20"/>
      <c r="L819" s="20"/>
      <c r="M819" s="20"/>
      <c r="N819" s="20"/>
    </row>
    <row r="820" spans="4:14" s="18" customFormat="1" ht="12.75">
      <c r="D820" s="19"/>
      <c r="E820" s="20"/>
      <c r="F820" s="20"/>
      <c r="G820" s="20"/>
      <c r="H820" s="20"/>
      <c r="I820" s="20"/>
      <c r="J820" s="20"/>
      <c r="K820" s="20"/>
      <c r="L820" s="20"/>
      <c r="M820" s="20"/>
      <c r="N820" s="20"/>
    </row>
    <row r="821" spans="4:14" s="18" customFormat="1" ht="12.75">
      <c r="D821" s="19"/>
      <c r="E821" s="20"/>
      <c r="F821" s="20"/>
      <c r="G821" s="20"/>
      <c r="H821" s="20"/>
      <c r="I821" s="20"/>
      <c r="J821" s="20"/>
      <c r="K821" s="20"/>
      <c r="L821" s="20"/>
      <c r="M821" s="20"/>
      <c r="N821" s="20"/>
    </row>
    <row r="822" spans="4:14" s="18" customFormat="1" ht="12.75">
      <c r="D822" s="19"/>
      <c r="E822" s="20"/>
      <c r="F822" s="20"/>
      <c r="G822" s="20"/>
      <c r="H822" s="20"/>
      <c r="I822" s="20"/>
      <c r="J822" s="20"/>
      <c r="K822" s="20"/>
      <c r="L822" s="20"/>
      <c r="M822" s="20"/>
      <c r="N822" s="20"/>
    </row>
    <row r="823" spans="4:14" s="18" customFormat="1" ht="12.75">
      <c r="D823" s="19"/>
      <c r="E823" s="20"/>
      <c r="F823" s="20"/>
      <c r="G823" s="20"/>
      <c r="H823" s="20"/>
      <c r="I823" s="20"/>
      <c r="J823" s="20"/>
      <c r="K823" s="20"/>
      <c r="L823" s="20"/>
      <c r="M823" s="20"/>
      <c r="N823" s="20"/>
    </row>
    <row r="824" spans="4:14" s="18" customFormat="1" ht="12.75">
      <c r="D824" s="19"/>
      <c r="E824" s="20"/>
      <c r="F824" s="20"/>
      <c r="G824" s="20"/>
      <c r="H824" s="20"/>
      <c r="I824" s="20"/>
      <c r="J824" s="20"/>
      <c r="K824" s="20"/>
      <c r="L824" s="20"/>
      <c r="M824" s="20"/>
      <c r="N824" s="20"/>
    </row>
    <row r="825" spans="4:14" s="18" customFormat="1" ht="12.75">
      <c r="D825" s="19"/>
      <c r="E825" s="20"/>
      <c r="F825" s="20"/>
      <c r="G825" s="20"/>
      <c r="H825" s="20"/>
      <c r="I825" s="20"/>
      <c r="J825" s="20"/>
      <c r="K825" s="20"/>
      <c r="L825" s="20"/>
      <c r="M825" s="20"/>
      <c r="N825" s="20"/>
    </row>
    <row r="826" spans="4:14" s="18" customFormat="1" ht="12.75">
      <c r="D826" s="19"/>
      <c r="E826" s="20"/>
      <c r="F826" s="20"/>
      <c r="G826" s="20"/>
      <c r="H826" s="20"/>
      <c r="I826" s="20"/>
      <c r="J826" s="20"/>
      <c r="K826" s="20"/>
      <c r="L826" s="20"/>
      <c r="M826" s="20"/>
      <c r="N826" s="20"/>
    </row>
    <row r="827" spans="4:14" s="18" customFormat="1" ht="12.75">
      <c r="D827" s="19"/>
      <c r="E827" s="20"/>
      <c r="F827" s="20"/>
      <c r="G827" s="20"/>
      <c r="H827" s="20"/>
      <c r="I827" s="20"/>
      <c r="J827" s="20"/>
      <c r="K827" s="20"/>
      <c r="L827" s="20"/>
      <c r="M827" s="20"/>
      <c r="N827" s="20"/>
    </row>
    <row r="828" spans="4:14" s="18" customFormat="1" ht="12.75">
      <c r="D828" s="19"/>
      <c r="E828" s="20"/>
      <c r="F828" s="20"/>
      <c r="G828" s="20"/>
      <c r="H828" s="20"/>
      <c r="I828" s="20"/>
      <c r="J828" s="20"/>
      <c r="K828" s="20"/>
      <c r="L828" s="20"/>
      <c r="M828" s="20"/>
      <c r="N828" s="20"/>
    </row>
    <row r="829" spans="4:14" s="18" customFormat="1" ht="12.75">
      <c r="D829" s="19"/>
      <c r="E829" s="20"/>
      <c r="F829" s="20"/>
      <c r="G829" s="20"/>
      <c r="H829" s="20"/>
      <c r="I829" s="20"/>
      <c r="J829" s="20"/>
      <c r="K829" s="20"/>
      <c r="L829" s="20"/>
      <c r="M829" s="20"/>
      <c r="N829" s="20"/>
    </row>
    <row r="830" spans="4:14" s="18" customFormat="1" ht="12.75">
      <c r="D830" s="19"/>
      <c r="E830" s="20"/>
      <c r="F830" s="20"/>
      <c r="G830" s="20"/>
      <c r="H830" s="20"/>
      <c r="I830" s="20"/>
      <c r="J830" s="20"/>
      <c r="K830" s="20"/>
      <c r="L830" s="20"/>
      <c r="M830" s="20"/>
      <c r="N830" s="20"/>
    </row>
    <row r="831" spans="4:14" s="18" customFormat="1" ht="12.75">
      <c r="D831" s="19"/>
      <c r="E831" s="20"/>
      <c r="F831" s="20"/>
      <c r="G831" s="20"/>
      <c r="H831" s="20"/>
      <c r="I831" s="20"/>
      <c r="J831" s="20"/>
      <c r="K831" s="20"/>
      <c r="L831" s="20"/>
      <c r="M831" s="20"/>
      <c r="N831" s="20"/>
    </row>
    <row r="832" spans="4:14" s="18" customFormat="1" ht="12.75">
      <c r="D832" s="19"/>
      <c r="E832" s="20"/>
      <c r="F832" s="20"/>
      <c r="G832" s="20"/>
      <c r="H832" s="20"/>
      <c r="I832" s="20"/>
      <c r="J832" s="20"/>
      <c r="K832" s="20"/>
      <c r="L832" s="20"/>
      <c r="M832" s="20"/>
      <c r="N832" s="20"/>
    </row>
    <row r="833" spans="4:14" s="18" customFormat="1" ht="12.75">
      <c r="D833" s="19"/>
      <c r="E833" s="20"/>
      <c r="F833" s="20"/>
      <c r="G833" s="20"/>
      <c r="H833" s="20"/>
      <c r="I833" s="20"/>
      <c r="J833" s="20"/>
      <c r="K833" s="20"/>
      <c r="L833" s="20"/>
      <c r="M833" s="20"/>
      <c r="N833" s="20"/>
    </row>
    <row r="834" spans="4:14" s="18" customFormat="1" ht="12.75">
      <c r="D834" s="19"/>
      <c r="E834" s="20"/>
      <c r="F834" s="20"/>
      <c r="G834" s="20"/>
      <c r="H834" s="20"/>
      <c r="I834" s="20"/>
      <c r="J834" s="20"/>
      <c r="K834" s="20"/>
      <c r="L834" s="20"/>
      <c r="M834" s="20"/>
      <c r="N834" s="20"/>
    </row>
    <row r="835" spans="4:14" s="18" customFormat="1" ht="12.75">
      <c r="D835" s="19"/>
      <c r="E835" s="20"/>
      <c r="F835" s="20"/>
      <c r="G835" s="20"/>
      <c r="H835" s="20"/>
      <c r="I835" s="20"/>
      <c r="J835" s="20"/>
      <c r="K835" s="20"/>
      <c r="L835" s="20"/>
      <c r="M835" s="20"/>
      <c r="N835" s="20"/>
    </row>
    <row r="836" spans="4:14" s="18" customFormat="1" ht="12.75">
      <c r="D836" s="19"/>
      <c r="E836" s="20"/>
      <c r="F836" s="20"/>
      <c r="G836" s="20"/>
      <c r="H836" s="20"/>
      <c r="I836" s="20"/>
      <c r="J836" s="20"/>
      <c r="K836" s="20"/>
      <c r="L836" s="20"/>
      <c r="M836" s="20"/>
      <c r="N836" s="20"/>
    </row>
    <row r="837" spans="4:14" s="18" customFormat="1" ht="12.75">
      <c r="D837" s="19"/>
      <c r="E837" s="20"/>
      <c r="F837" s="20"/>
      <c r="G837" s="20"/>
      <c r="H837" s="20"/>
      <c r="I837" s="20"/>
      <c r="J837" s="20"/>
      <c r="K837" s="20"/>
      <c r="L837" s="20"/>
      <c r="M837" s="20"/>
      <c r="N837" s="20"/>
    </row>
    <row r="838" spans="4:14" s="18" customFormat="1" ht="12.75">
      <c r="D838" s="19"/>
      <c r="E838" s="20"/>
      <c r="F838" s="20"/>
      <c r="G838" s="20"/>
      <c r="H838" s="20"/>
      <c r="I838" s="20"/>
      <c r="J838" s="20"/>
      <c r="K838" s="20"/>
      <c r="L838" s="20"/>
      <c r="M838" s="20"/>
      <c r="N838" s="20"/>
    </row>
    <row r="839" spans="4:14" s="18" customFormat="1" ht="12.75">
      <c r="D839" s="19"/>
      <c r="E839" s="20"/>
      <c r="F839" s="20"/>
      <c r="G839" s="20"/>
      <c r="H839" s="20"/>
      <c r="I839" s="20"/>
      <c r="J839" s="20"/>
      <c r="K839" s="20"/>
      <c r="L839" s="20"/>
      <c r="M839" s="20"/>
      <c r="N839" s="20"/>
    </row>
    <row r="840" spans="4:14" s="18" customFormat="1" ht="12.75">
      <c r="D840" s="19"/>
      <c r="E840" s="20"/>
      <c r="F840" s="20"/>
      <c r="G840" s="20"/>
      <c r="H840" s="20"/>
      <c r="I840" s="20"/>
      <c r="J840" s="20"/>
      <c r="K840" s="20"/>
      <c r="L840" s="20"/>
      <c r="M840" s="20"/>
      <c r="N840" s="20"/>
    </row>
    <row r="841" spans="4:14" s="18" customFormat="1" ht="12.75">
      <c r="D841" s="19"/>
      <c r="E841" s="20"/>
      <c r="F841" s="20"/>
      <c r="G841" s="20"/>
      <c r="H841" s="20"/>
      <c r="I841" s="20"/>
      <c r="J841" s="20"/>
      <c r="K841" s="20"/>
      <c r="L841" s="20"/>
      <c r="M841" s="20"/>
      <c r="N841" s="20"/>
    </row>
    <row r="842" spans="4:14" s="18" customFormat="1" ht="12.75">
      <c r="D842" s="19"/>
      <c r="E842" s="20"/>
      <c r="F842" s="20"/>
      <c r="G842" s="20"/>
      <c r="H842" s="20"/>
      <c r="I842" s="20"/>
      <c r="J842" s="20"/>
      <c r="K842" s="20"/>
      <c r="L842" s="20"/>
      <c r="M842" s="20"/>
      <c r="N842" s="20"/>
    </row>
    <row r="843" spans="4:14" s="18" customFormat="1" ht="12.75">
      <c r="D843" s="19"/>
      <c r="E843" s="20"/>
      <c r="F843" s="20"/>
      <c r="G843" s="20"/>
      <c r="H843" s="20"/>
      <c r="I843" s="20"/>
      <c r="J843" s="20"/>
      <c r="K843" s="20"/>
      <c r="L843" s="20"/>
      <c r="M843" s="20"/>
      <c r="N843" s="20"/>
    </row>
    <row r="844" spans="4:14" s="18" customFormat="1" ht="12.75">
      <c r="D844" s="19"/>
      <c r="E844" s="20"/>
      <c r="F844" s="20"/>
      <c r="G844" s="20"/>
      <c r="H844" s="20"/>
      <c r="I844" s="20"/>
      <c r="J844" s="20"/>
      <c r="K844" s="20"/>
      <c r="L844" s="20"/>
      <c r="M844" s="20"/>
      <c r="N844" s="20"/>
    </row>
    <row r="845" spans="4:14" s="18" customFormat="1" ht="12.75">
      <c r="D845" s="19"/>
      <c r="E845" s="20"/>
      <c r="F845" s="20"/>
      <c r="G845" s="20"/>
      <c r="H845" s="20"/>
      <c r="I845" s="20"/>
      <c r="J845" s="20"/>
      <c r="K845" s="20"/>
      <c r="L845" s="20"/>
      <c r="M845" s="20"/>
      <c r="N845" s="20"/>
    </row>
    <row r="846" spans="4:14" s="18" customFormat="1" ht="12.75">
      <c r="D846" s="19"/>
      <c r="E846" s="20"/>
      <c r="F846" s="20"/>
      <c r="G846" s="20"/>
      <c r="H846" s="20"/>
      <c r="I846" s="20"/>
      <c r="J846" s="20"/>
      <c r="K846" s="20"/>
      <c r="L846" s="20"/>
      <c r="M846" s="20"/>
      <c r="N846" s="20"/>
    </row>
    <row r="847" spans="4:14" s="18" customFormat="1" ht="12.75">
      <c r="D847" s="19"/>
      <c r="E847" s="20"/>
      <c r="F847" s="20"/>
      <c r="G847" s="20"/>
      <c r="H847" s="20"/>
      <c r="I847" s="20"/>
      <c r="J847" s="20"/>
      <c r="K847" s="20"/>
      <c r="L847" s="20"/>
      <c r="M847" s="20"/>
      <c r="N847" s="20"/>
    </row>
    <row r="848" spans="4:14" s="18" customFormat="1" ht="12.75">
      <c r="D848" s="19"/>
      <c r="E848" s="20"/>
      <c r="F848" s="20"/>
      <c r="G848" s="20"/>
      <c r="H848" s="20"/>
      <c r="I848" s="20"/>
      <c r="J848" s="20"/>
      <c r="K848" s="20"/>
      <c r="L848" s="20"/>
      <c r="M848" s="20"/>
      <c r="N848" s="20"/>
    </row>
    <row r="849" spans="4:14" s="18" customFormat="1" ht="12.75">
      <c r="D849" s="19"/>
      <c r="E849" s="20"/>
      <c r="F849" s="20"/>
      <c r="G849" s="20"/>
      <c r="H849" s="20"/>
      <c r="I849" s="20"/>
      <c r="J849" s="20"/>
      <c r="K849" s="20"/>
      <c r="L849" s="20"/>
      <c r="M849" s="20"/>
      <c r="N849" s="20"/>
    </row>
    <row r="850" spans="4:14" s="18" customFormat="1" ht="12.75">
      <c r="D850" s="19"/>
      <c r="E850" s="20"/>
      <c r="F850" s="20"/>
      <c r="G850" s="20"/>
      <c r="H850" s="20"/>
      <c r="I850" s="20"/>
      <c r="J850" s="20"/>
      <c r="K850" s="20"/>
      <c r="L850" s="20"/>
      <c r="M850" s="20"/>
      <c r="N850" s="20"/>
    </row>
    <row r="851" spans="4:14" s="18" customFormat="1" ht="12.75">
      <c r="D851" s="19"/>
      <c r="E851" s="20"/>
      <c r="F851" s="20"/>
      <c r="G851" s="20"/>
      <c r="H851" s="20"/>
      <c r="I851" s="20"/>
      <c r="J851" s="20"/>
      <c r="K851" s="20"/>
      <c r="L851" s="20"/>
      <c r="M851" s="20"/>
      <c r="N851" s="20"/>
    </row>
    <row r="852" spans="4:14" s="18" customFormat="1" ht="12.75">
      <c r="D852" s="19"/>
      <c r="E852" s="20"/>
      <c r="F852" s="20"/>
      <c r="G852" s="20"/>
      <c r="H852" s="20"/>
      <c r="I852" s="20"/>
      <c r="J852" s="20"/>
      <c r="K852" s="20"/>
      <c r="L852" s="20"/>
      <c r="M852" s="20"/>
      <c r="N852" s="20"/>
    </row>
    <row r="853" spans="4:14" s="18" customFormat="1" ht="12.75">
      <c r="D853" s="19"/>
      <c r="E853" s="20"/>
      <c r="F853" s="20"/>
      <c r="G853" s="20"/>
      <c r="H853" s="20"/>
      <c r="I853" s="20"/>
      <c r="J853" s="20"/>
      <c r="K853" s="20"/>
      <c r="L853" s="20"/>
      <c r="M853" s="20"/>
      <c r="N853" s="20"/>
    </row>
    <row r="854" spans="4:14" s="18" customFormat="1" ht="12.75">
      <c r="D854" s="19"/>
      <c r="E854" s="20"/>
      <c r="F854" s="20"/>
      <c r="G854" s="20"/>
      <c r="H854" s="20"/>
      <c r="I854" s="20"/>
      <c r="J854" s="20"/>
      <c r="K854" s="20"/>
      <c r="L854" s="20"/>
      <c r="M854" s="20"/>
      <c r="N854" s="20"/>
    </row>
    <row r="855" spans="4:14" s="18" customFormat="1" ht="12.75">
      <c r="D855" s="19"/>
      <c r="E855" s="20"/>
      <c r="F855" s="20"/>
      <c r="G855" s="20"/>
      <c r="H855" s="20"/>
      <c r="I855" s="20"/>
      <c r="J855" s="20"/>
      <c r="K855" s="20"/>
      <c r="L855" s="20"/>
      <c r="M855" s="20"/>
      <c r="N855" s="20"/>
    </row>
    <row r="856" spans="4:14" s="18" customFormat="1" ht="12.75">
      <c r="D856" s="19"/>
      <c r="E856" s="20"/>
      <c r="F856" s="20"/>
      <c r="G856" s="20"/>
      <c r="H856" s="20"/>
      <c r="I856" s="20"/>
      <c r="J856" s="20"/>
      <c r="K856" s="20"/>
      <c r="L856" s="20"/>
      <c r="M856" s="20"/>
      <c r="N856" s="20"/>
    </row>
    <row r="857" spans="4:14" s="18" customFormat="1" ht="12.75">
      <c r="D857" s="19"/>
      <c r="E857" s="20"/>
      <c r="F857" s="20"/>
      <c r="G857" s="20"/>
      <c r="H857" s="20"/>
      <c r="I857" s="20"/>
      <c r="J857" s="20"/>
      <c r="K857" s="20"/>
      <c r="L857" s="20"/>
      <c r="M857" s="20"/>
      <c r="N857" s="20"/>
    </row>
    <row r="858" spans="4:14" s="18" customFormat="1" ht="12.75">
      <c r="D858" s="19"/>
      <c r="E858" s="20"/>
      <c r="F858" s="20"/>
      <c r="G858" s="20"/>
      <c r="H858" s="20"/>
      <c r="I858" s="20"/>
      <c r="J858" s="20"/>
      <c r="K858" s="20"/>
      <c r="L858" s="20"/>
      <c r="M858" s="20"/>
      <c r="N858" s="20"/>
    </row>
    <row r="859" spans="4:14" s="18" customFormat="1" ht="12.75">
      <c r="D859" s="19"/>
      <c r="E859" s="20"/>
      <c r="F859" s="20"/>
      <c r="G859" s="20"/>
      <c r="H859" s="20"/>
      <c r="I859" s="20"/>
      <c r="J859" s="20"/>
      <c r="K859" s="20"/>
      <c r="L859" s="20"/>
      <c r="M859" s="20"/>
      <c r="N859" s="20"/>
    </row>
    <row r="860" spans="4:14" s="18" customFormat="1" ht="12.75">
      <c r="D860" s="19"/>
      <c r="E860" s="20"/>
      <c r="F860" s="20"/>
      <c r="G860" s="20"/>
      <c r="H860" s="20"/>
      <c r="I860" s="20"/>
      <c r="J860" s="20"/>
      <c r="K860" s="20"/>
      <c r="L860" s="20"/>
      <c r="M860" s="20"/>
      <c r="N860" s="20"/>
    </row>
    <row r="861" spans="4:14" s="18" customFormat="1" ht="12.75">
      <c r="D861" s="19"/>
      <c r="E861" s="20"/>
      <c r="F861" s="20"/>
      <c r="G861" s="20"/>
      <c r="H861" s="20"/>
      <c r="I861" s="20"/>
      <c r="J861" s="20"/>
      <c r="K861" s="20"/>
      <c r="L861" s="20"/>
      <c r="M861" s="20"/>
      <c r="N861" s="20"/>
    </row>
    <row r="862" spans="4:14" s="18" customFormat="1" ht="12.75">
      <c r="D862" s="19"/>
      <c r="E862" s="20"/>
      <c r="F862" s="20"/>
      <c r="G862" s="20"/>
      <c r="H862" s="20"/>
      <c r="I862" s="20"/>
      <c r="J862" s="20"/>
      <c r="K862" s="20"/>
      <c r="L862" s="20"/>
      <c r="M862" s="20"/>
      <c r="N862" s="20"/>
    </row>
    <row r="863" spans="4:14" s="18" customFormat="1" ht="12.75">
      <c r="D863" s="19"/>
      <c r="E863" s="20"/>
      <c r="F863" s="20"/>
      <c r="G863" s="20"/>
      <c r="H863" s="20"/>
      <c r="I863" s="20"/>
      <c r="J863" s="20"/>
      <c r="K863" s="20"/>
      <c r="L863" s="20"/>
      <c r="M863" s="20"/>
      <c r="N863" s="20"/>
    </row>
    <row r="864" spans="4:14" s="18" customFormat="1" ht="12.75">
      <c r="D864" s="19"/>
      <c r="E864" s="20"/>
      <c r="F864" s="20"/>
      <c r="G864" s="20"/>
      <c r="H864" s="20"/>
      <c r="I864" s="20"/>
      <c r="J864" s="20"/>
      <c r="K864" s="20"/>
      <c r="L864" s="20"/>
      <c r="M864" s="20"/>
      <c r="N864" s="20"/>
    </row>
    <row r="865" spans="4:14" s="18" customFormat="1" ht="12.75">
      <c r="D865" s="19"/>
      <c r="E865" s="20"/>
      <c r="F865" s="20"/>
      <c r="G865" s="20"/>
      <c r="H865" s="20"/>
      <c r="I865" s="20"/>
      <c r="J865" s="20"/>
      <c r="K865" s="20"/>
      <c r="L865" s="20"/>
      <c r="M865" s="20"/>
      <c r="N865" s="20"/>
    </row>
    <row r="866" spans="4:14" s="18" customFormat="1" ht="12.75">
      <c r="D866" s="19"/>
      <c r="E866" s="20"/>
      <c r="F866" s="20"/>
      <c r="G866" s="20"/>
      <c r="H866" s="20"/>
      <c r="I866" s="20"/>
      <c r="J866" s="20"/>
      <c r="K866" s="20"/>
      <c r="L866" s="20"/>
      <c r="M866" s="20"/>
      <c r="N866" s="20"/>
    </row>
    <row r="867" spans="4:14" s="18" customFormat="1" ht="12.75">
      <c r="D867" s="19"/>
      <c r="E867" s="20"/>
      <c r="F867" s="20"/>
      <c r="G867" s="20"/>
      <c r="H867" s="20"/>
      <c r="I867" s="20"/>
      <c r="J867" s="20"/>
      <c r="K867" s="20"/>
      <c r="L867" s="20"/>
      <c r="M867" s="20"/>
      <c r="N867" s="20"/>
    </row>
    <row r="868" spans="4:14" s="18" customFormat="1" ht="12.75">
      <c r="D868" s="19"/>
      <c r="E868" s="20"/>
      <c r="F868" s="20"/>
      <c r="G868" s="20"/>
      <c r="H868" s="20"/>
      <c r="I868" s="20"/>
      <c r="J868" s="20"/>
      <c r="K868" s="20"/>
      <c r="L868" s="20"/>
      <c r="M868" s="20"/>
      <c r="N868" s="20"/>
    </row>
    <row r="869" spans="4:14" s="18" customFormat="1" ht="12.75">
      <c r="D869" s="19"/>
      <c r="E869" s="20"/>
      <c r="F869" s="20"/>
      <c r="G869" s="20"/>
      <c r="H869" s="20"/>
      <c r="I869" s="20"/>
      <c r="J869" s="20"/>
      <c r="K869" s="20"/>
      <c r="L869" s="20"/>
      <c r="M869" s="20"/>
      <c r="N869" s="20"/>
    </row>
    <row r="870" spans="4:14" s="18" customFormat="1" ht="12.75">
      <c r="D870" s="19"/>
      <c r="E870" s="20"/>
      <c r="F870" s="20"/>
      <c r="G870" s="20"/>
      <c r="H870" s="20"/>
      <c r="I870" s="20"/>
      <c r="J870" s="20"/>
      <c r="K870" s="20"/>
      <c r="L870" s="20"/>
      <c r="M870" s="20"/>
      <c r="N870" s="20"/>
    </row>
    <row r="871" spans="4:14" s="18" customFormat="1" ht="12.75">
      <c r="D871" s="19"/>
      <c r="E871" s="20"/>
      <c r="F871" s="20"/>
      <c r="G871" s="20"/>
      <c r="H871" s="20"/>
      <c r="I871" s="20"/>
      <c r="J871" s="20"/>
      <c r="K871" s="20"/>
      <c r="L871" s="20"/>
      <c r="M871" s="20"/>
      <c r="N871" s="20"/>
    </row>
    <row r="872" spans="4:14" s="18" customFormat="1" ht="12.75">
      <c r="D872" s="19"/>
      <c r="E872" s="20"/>
      <c r="F872" s="20"/>
      <c r="G872" s="20"/>
      <c r="H872" s="20"/>
      <c r="I872" s="20"/>
      <c r="J872" s="20"/>
      <c r="K872" s="20"/>
      <c r="L872" s="20"/>
      <c r="M872" s="20"/>
      <c r="N872" s="20"/>
    </row>
    <row r="873" spans="4:14" s="18" customFormat="1" ht="12.75">
      <c r="D873" s="19"/>
      <c r="E873" s="20"/>
      <c r="F873" s="20"/>
      <c r="G873" s="20"/>
      <c r="H873" s="20"/>
      <c r="I873" s="20"/>
      <c r="J873" s="20"/>
      <c r="K873" s="20"/>
      <c r="L873" s="20"/>
      <c r="M873" s="20"/>
      <c r="N873" s="20"/>
    </row>
    <row r="874" spans="4:14" s="18" customFormat="1" ht="12.75">
      <c r="D874" s="19"/>
      <c r="E874" s="20"/>
      <c r="F874" s="20"/>
      <c r="G874" s="20"/>
      <c r="H874" s="20"/>
      <c r="I874" s="20"/>
      <c r="J874" s="20"/>
      <c r="K874" s="20"/>
      <c r="L874" s="20"/>
      <c r="M874" s="20"/>
      <c r="N874" s="20"/>
    </row>
    <row r="875" spans="4:14" s="18" customFormat="1" ht="12.75">
      <c r="D875" s="19"/>
      <c r="E875" s="20"/>
      <c r="F875" s="20"/>
      <c r="G875" s="20"/>
      <c r="H875" s="20"/>
      <c r="I875" s="20"/>
      <c r="J875" s="20"/>
      <c r="K875" s="20"/>
      <c r="L875" s="20"/>
      <c r="M875" s="20"/>
      <c r="N875" s="20"/>
    </row>
    <row r="876" spans="4:14" s="18" customFormat="1" ht="12.75">
      <c r="D876" s="19"/>
      <c r="E876" s="20"/>
      <c r="F876" s="20"/>
      <c r="G876" s="20"/>
      <c r="H876" s="20"/>
      <c r="I876" s="20"/>
      <c r="J876" s="20"/>
      <c r="K876" s="20"/>
      <c r="L876" s="20"/>
      <c r="M876" s="20"/>
      <c r="N876" s="20"/>
    </row>
    <row r="877" spans="4:14" s="18" customFormat="1" ht="12.75">
      <c r="D877" s="19"/>
      <c r="E877" s="20"/>
      <c r="F877" s="20"/>
      <c r="G877" s="20"/>
      <c r="H877" s="20"/>
      <c r="I877" s="20"/>
      <c r="J877" s="20"/>
      <c r="K877" s="20"/>
      <c r="L877" s="20"/>
      <c r="M877" s="20"/>
      <c r="N877" s="20"/>
    </row>
    <row r="878" spans="4:14" s="18" customFormat="1" ht="12.75">
      <c r="D878" s="19"/>
      <c r="E878" s="20"/>
      <c r="F878" s="20"/>
      <c r="G878" s="20"/>
      <c r="H878" s="20"/>
      <c r="I878" s="20"/>
      <c r="J878" s="20"/>
      <c r="K878" s="20"/>
      <c r="L878" s="20"/>
      <c r="M878" s="20"/>
      <c r="N878" s="20"/>
    </row>
    <row r="879" spans="4:14" s="18" customFormat="1" ht="12.75">
      <c r="D879" s="19"/>
      <c r="E879" s="20"/>
      <c r="F879" s="20"/>
      <c r="G879" s="20"/>
      <c r="H879" s="20"/>
      <c r="I879" s="20"/>
      <c r="J879" s="20"/>
      <c r="K879" s="20"/>
      <c r="L879" s="20"/>
      <c r="M879" s="20"/>
      <c r="N879" s="20"/>
    </row>
    <row r="880" spans="4:14" s="18" customFormat="1" ht="12.75">
      <c r="D880" s="19"/>
      <c r="E880" s="20"/>
      <c r="F880" s="20"/>
      <c r="G880" s="20"/>
      <c r="H880" s="20"/>
      <c r="I880" s="20"/>
      <c r="J880" s="20"/>
      <c r="K880" s="20"/>
      <c r="L880" s="20"/>
      <c r="M880" s="20"/>
      <c r="N880" s="20"/>
    </row>
    <row r="881" spans="4:14" s="18" customFormat="1" ht="12.75">
      <c r="D881" s="19"/>
      <c r="E881" s="20"/>
      <c r="F881" s="20"/>
      <c r="G881" s="20"/>
      <c r="H881" s="20"/>
      <c r="I881" s="20"/>
      <c r="J881" s="20"/>
      <c r="K881" s="20"/>
      <c r="L881" s="20"/>
      <c r="M881" s="20"/>
      <c r="N881" s="20"/>
    </row>
    <row r="882" spans="4:14" s="18" customFormat="1" ht="12.75">
      <c r="D882" s="19"/>
      <c r="E882" s="20"/>
      <c r="F882" s="20"/>
      <c r="G882" s="20"/>
      <c r="H882" s="20"/>
      <c r="I882" s="20"/>
      <c r="J882" s="20"/>
      <c r="K882" s="20"/>
      <c r="L882" s="20"/>
      <c r="M882" s="20"/>
      <c r="N882" s="20"/>
    </row>
    <row r="883" spans="4:14" s="18" customFormat="1" ht="12.75">
      <c r="D883" s="19"/>
      <c r="E883" s="20"/>
      <c r="F883" s="20"/>
      <c r="G883" s="20"/>
      <c r="H883" s="20"/>
      <c r="I883" s="20"/>
      <c r="J883" s="20"/>
      <c r="K883" s="20"/>
      <c r="L883" s="20"/>
      <c r="M883" s="20"/>
      <c r="N883" s="20"/>
    </row>
    <row r="884" spans="4:14" s="18" customFormat="1" ht="12.75">
      <c r="D884" s="19"/>
      <c r="E884" s="20"/>
      <c r="F884" s="20"/>
      <c r="G884" s="20"/>
      <c r="H884" s="20"/>
      <c r="I884" s="20"/>
      <c r="J884" s="20"/>
      <c r="K884" s="20"/>
      <c r="L884" s="20"/>
      <c r="M884" s="20"/>
      <c r="N884" s="20"/>
    </row>
    <row r="885" spans="4:14" s="18" customFormat="1" ht="12.75">
      <c r="D885" s="19"/>
      <c r="E885" s="20"/>
      <c r="F885" s="20"/>
      <c r="G885" s="20"/>
      <c r="H885" s="20"/>
      <c r="I885" s="20"/>
      <c r="J885" s="20"/>
      <c r="K885" s="20"/>
      <c r="L885" s="20"/>
      <c r="M885" s="20"/>
      <c r="N885" s="20"/>
    </row>
    <row r="886" spans="4:14" s="18" customFormat="1" ht="12.75">
      <c r="D886" s="19"/>
      <c r="E886" s="20"/>
      <c r="F886" s="20"/>
      <c r="G886" s="20"/>
      <c r="H886" s="20"/>
      <c r="I886" s="20"/>
      <c r="J886" s="20"/>
      <c r="K886" s="20"/>
      <c r="L886" s="20"/>
      <c r="M886" s="20"/>
      <c r="N886" s="20"/>
    </row>
    <row r="887" spans="4:14" s="18" customFormat="1" ht="12.75">
      <c r="D887" s="19"/>
      <c r="E887" s="20"/>
      <c r="F887" s="20"/>
      <c r="G887" s="20"/>
      <c r="H887" s="20"/>
      <c r="I887" s="20"/>
      <c r="J887" s="20"/>
      <c r="K887" s="20"/>
      <c r="L887" s="20"/>
      <c r="M887" s="20"/>
      <c r="N887" s="20"/>
    </row>
    <row r="888" spans="4:14" s="18" customFormat="1" ht="12.75">
      <c r="D888" s="19"/>
      <c r="E888" s="20"/>
      <c r="F888" s="20"/>
      <c r="G888" s="20"/>
      <c r="H888" s="20"/>
      <c r="I888" s="20"/>
      <c r="J888" s="20"/>
      <c r="K888" s="20"/>
      <c r="L888" s="20"/>
      <c r="M888" s="20"/>
      <c r="N888" s="20"/>
    </row>
    <row r="889" spans="4:14" s="18" customFormat="1" ht="12.75">
      <c r="D889" s="19"/>
      <c r="E889" s="20"/>
      <c r="F889" s="20"/>
      <c r="G889" s="20"/>
      <c r="H889" s="20"/>
      <c r="I889" s="20"/>
      <c r="J889" s="20"/>
      <c r="K889" s="20"/>
      <c r="L889" s="20"/>
      <c r="M889" s="20"/>
      <c r="N889" s="20"/>
    </row>
    <row r="890" spans="4:14" s="18" customFormat="1" ht="12.75">
      <c r="D890" s="19"/>
      <c r="E890" s="20"/>
      <c r="F890" s="20"/>
      <c r="G890" s="20"/>
      <c r="H890" s="20"/>
      <c r="I890" s="20"/>
      <c r="J890" s="20"/>
      <c r="K890" s="20"/>
      <c r="L890" s="20"/>
      <c r="M890" s="20"/>
      <c r="N890" s="20"/>
    </row>
    <row r="891" spans="4:14" s="18" customFormat="1" ht="12.75">
      <c r="D891" s="19"/>
      <c r="E891" s="20"/>
      <c r="F891" s="20"/>
      <c r="G891" s="20"/>
      <c r="H891" s="20"/>
      <c r="I891" s="20"/>
      <c r="J891" s="20"/>
      <c r="K891" s="20"/>
      <c r="L891" s="20"/>
      <c r="M891" s="20"/>
      <c r="N891" s="20"/>
    </row>
    <row r="892" spans="4:14" s="18" customFormat="1" ht="12.75">
      <c r="D892" s="19"/>
      <c r="E892" s="20"/>
      <c r="F892" s="20"/>
      <c r="G892" s="20"/>
      <c r="H892" s="20"/>
      <c r="I892" s="20"/>
      <c r="J892" s="20"/>
      <c r="K892" s="20"/>
      <c r="L892" s="20"/>
      <c r="M892" s="20"/>
      <c r="N892" s="20"/>
    </row>
    <row r="893" spans="4:14" s="18" customFormat="1" ht="12.75">
      <c r="D893" s="19"/>
      <c r="E893" s="20"/>
      <c r="F893" s="20"/>
      <c r="G893" s="20"/>
      <c r="H893" s="20"/>
      <c r="I893" s="20"/>
      <c r="J893" s="20"/>
      <c r="K893" s="20"/>
      <c r="L893" s="20"/>
      <c r="M893" s="20"/>
      <c r="N893" s="20"/>
    </row>
    <row r="894" spans="4:14" s="18" customFormat="1" ht="12.75">
      <c r="D894" s="19"/>
      <c r="E894" s="20"/>
      <c r="F894" s="20"/>
      <c r="G894" s="20"/>
      <c r="H894" s="20"/>
      <c r="I894" s="20"/>
      <c r="J894" s="20"/>
      <c r="K894" s="20"/>
      <c r="L894" s="20"/>
      <c r="M894" s="20"/>
      <c r="N894" s="20"/>
    </row>
    <row r="895" spans="4:14" s="18" customFormat="1" ht="12.75">
      <c r="D895" s="19"/>
      <c r="E895" s="20"/>
      <c r="F895" s="20"/>
      <c r="G895" s="20"/>
      <c r="H895" s="20"/>
      <c r="I895" s="20"/>
      <c r="J895" s="20"/>
      <c r="K895" s="20"/>
      <c r="L895" s="20"/>
      <c r="M895" s="20"/>
      <c r="N895" s="20"/>
    </row>
    <row r="896" spans="4:14" s="18" customFormat="1" ht="12.75">
      <c r="D896" s="19"/>
      <c r="E896" s="20"/>
      <c r="F896" s="20"/>
      <c r="G896" s="20"/>
      <c r="H896" s="20"/>
      <c r="I896" s="20"/>
      <c r="J896" s="20"/>
      <c r="K896" s="20"/>
      <c r="L896" s="20"/>
      <c r="M896" s="20"/>
      <c r="N896" s="20"/>
    </row>
    <row r="897" spans="4:14" s="18" customFormat="1" ht="12.75">
      <c r="D897" s="19"/>
      <c r="E897" s="20"/>
      <c r="F897" s="20"/>
      <c r="G897" s="20"/>
      <c r="H897" s="20"/>
      <c r="I897" s="20"/>
      <c r="J897" s="20"/>
      <c r="K897" s="20"/>
      <c r="L897" s="20"/>
      <c r="M897" s="20"/>
      <c r="N897" s="20"/>
    </row>
    <row r="898" spans="4:14" s="18" customFormat="1" ht="12.75">
      <c r="D898" s="19"/>
      <c r="E898" s="20"/>
      <c r="F898" s="20"/>
      <c r="G898" s="20"/>
      <c r="H898" s="20"/>
      <c r="I898" s="20"/>
      <c r="J898" s="20"/>
      <c r="K898" s="20"/>
      <c r="L898" s="20"/>
      <c r="M898" s="20"/>
      <c r="N898" s="20"/>
    </row>
    <row r="899" spans="4:14" s="18" customFormat="1" ht="12.75">
      <c r="D899" s="19"/>
      <c r="E899" s="20"/>
      <c r="F899" s="20"/>
      <c r="G899" s="20"/>
      <c r="H899" s="20"/>
      <c r="I899" s="20"/>
      <c r="J899" s="20"/>
      <c r="K899" s="20"/>
      <c r="L899" s="20"/>
      <c r="M899" s="20"/>
      <c r="N899" s="20"/>
    </row>
    <row r="900" spans="4:14" s="18" customFormat="1" ht="12.75">
      <c r="D900" s="19"/>
      <c r="E900" s="20"/>
      <c r="F900" s="20"/>
      <c r="G900" s="20"/>
      <c r="H900" s="20"/>
      <c r="I900" s="20"/>
      <c r="J900" s="20"/>
      <c r="K900" s="20"/>
      <c r="L900" s="20"/>
      <c r="M900" s="20"/>
      <c r="N900" s="20"/>
    </row>
    <row r="901" spans="4:14" s="18" customFormat="1" ht="12.75">
      <c r="D901" s="19"/>
      <c r="E901" s="20"/>
      <c r="F901" s="20"/>
      <c r="G901" s="20"/>
      <c r="H901" s="20"/>
      <c r="I901" s="20"/>
      <c r="J901" s="20"/>
      <c r="K901" s="20"/>
      <c r="L901" s="20"/>
      <c r="M901" s="20"/>
      <c r="N901" s="20"/>
    </row>
    <row r="902" spans="4:14" s="18" customFormat="1" ht="12.75">
      <c r="D902" s="19"/>
      <c r="E902" s="20"/>
      <c r="F902" s="20"/>
      <c r="G902" s="20"/>
      <c r="H902" s="20"/>
      <c r="I902" s="20"/>
      <c r="J902" s="20"/>
      <c r="K902" s="20"/>
      <c r="L902" s="20"/>
      <c r="M902" s="20"/>
      <c r="N902" s="20"/>
    </row>
    <row r="903" spans="4:14" s="18" customFormat="1" ht="12.75">
      <c r="D903" s="19"/>
      <c r="E903" s="20"/>
      <c r="F903" s="20"/>
      <c r="G903" s="20"/>
      <c r="H903" s="20"/>
      <c r="I903" s="20"/>
      <c r="J903" s="20"/>
      <c r="K903" s="20"/>
      <c r="L903" s="20"/>
      <c r="M903" s="20"/>
      <c r="N903" s="20"/>
    </row>
    <row r="904" spans="4:14" s="18" customFormat="1" ht="12.75">
      <c r="D904" s="19"/>
      <c r="E904" s="20"/>
      <c r="F904" s="20"/>
      <c r="G904" s="20"/>
      <c r="H904" s="20"/>
      <c r="I904" s="20"/>
      <c r="J904" s="20"/>
      <c r="K904" s="20"/>
      <c r="L904" s="20"/>
      <c r="M904" s="20"/>
      <c r="N904" s="20"/>
    </row>
    <row r="905" spans="4:14" s="18" customFormat="1" ht="12.75">
      <c r="D905" s="19"/>
      <c r="E905" s="20"/>
      <c r="F905" s="20"/>
      <c r="G905" s="20"/>
      <c r="H905" s="20"/>
      <c r="I905" s="20"/>
      <c r="J905" s="20"/>
      <c r="K905" s="20"/>
      <c r="L905" s="20"/>
      <c r="M905" s="20"/>
      <c r="N905" s="20"/>
    </row>
    <row r="906" spans="4:14" s="18" customFormat="1" ht="12.75">
      <c r="D906" s="19"/>
      <c r="E906" s="20"/>
      <c r="F906" s="20"/>
      <c r="G906" s="20"/>
      <c r="H906" s="20"/>
      <c r="I906" s="20"/>
      <c r="J906" s="20"/>
      <c r="K906" s="20"/>
      <c r="L906" s="20"/>
      <c r="M906" s="20"/>
      <c r="N906" s="20"/>
    </row>
    <row r="907" spans="4:14" s="18" customFormat="1" ht="12.75">
      <c r="D907" s="19"/>
      <c r="E907" s="20"/>
      <c r="F907" s="20"/>
      <c r="G907" s="20"/>
      <c r="H907" s="20"/>
      <c r="I907" s="20"/>
      <c r="J907" s="20"/>
      <c r="K907" s="20"/>
      <c r="L907" s="20"/>
      <c r="M907" s="20"/>
      <c r="N907" s="20"/>
    </row>
    <row r="908" spans="4:14" s="18" customFormat="1" ht="12.75">
      <c r="D908" s="19"/>
      <c r="E908" s="20"/>
      <c r="F908" s="20"/>
      <c r="G908" s="20"/>
      <c r="H908" s="20"/>
      <c r="I908" s="20"/>
      <c r="J908" s="20"/>
      <c r="K908" s="20"/>
      <c r="L908" s="20"/>
      <c r="M908" s="20"/>
      <c r="N908" s="20"/>
    </row>
    <row r="909" spans="4:14" s="18" customFormat="1" ht="12.75">
      <c r="D909" s="19"/>
      <c r="E909" s="20"/>
      <c r="F909" s="20"/>
      <c r="G909" s="20"/>
      <c r="H909" s="20"/>
      <c r="I909" s="20"/>
      <c r="J909" s="20"/>
      <c r="K909" s="20"/>
      <c r="L909" s="20"/>
      <c r="M909" s="20"/>
      <c r="N909" s="20"/>
    </row>
    <row r="910" spans="4:14" s="18" customFormat="1" ht="12.75">
      <c r="D910" s="19"/>
      <c r="E910" s="20"/>
      <c r="F910" s="20"/>
      <c r="G910" s="20"/>
      <c r="H910" s="20"/>
      <c r="I910" s="20"/>
      <c r="J910" s="20"/>
      <c r="K910" s="20"/>
      <c r="L910" s="20"/>
      <c r="M910" s="20"/>
      <c r="N910" s="20"/>
    </row>
    <row r="911" spans="4:14" s="18" customFormat="1" ht="12.75">
      <c r="D911" s="19"/>
      <c r="E911" s="20"/>
      <c r="F911" s="20"/>
      <c r="G911" s="20"/>
      <c r="H911" s="20"/>
      <c r="I911" s="20"/>
      <c r="J911" s="20"/>
      <c r="K911" s="20"/>
      <c r="L911" s="20"/>
      <c r="M911" s="20"/>
      <c r="N911" s="20"/>
    </row>
    <row r="912" spans="4:14" s="18" customFormat="1" ht="12.75">
      <c r="D912" s="19"/>
      <c r="E912" s="20"/>
      <c r="F912" s="20"/>
      <c r="G912" s="20"/>
      <c r="H912" s="20"/>
      <c r="I912" s="20"/>
      <c r="J912" s="20"/>
      <c r="K912" s="20"/>
      <c r="L912" s="20"/>
      <c r="M912" s="20"/>
      <c r="N912" s="20"/>
    </row>
    <row r="913" spans="4:14" s="18" customFormat="1" ht="12.75">
      <c r="D913" s="19"/>
      <c r="E913" s="20"/>
      <c r="F913" s="20"/>
      <c r="G913" s="20"/>
      <c r="H913" s="20"/>
      <c r="I913" s="20"/>
      <c r="J913" s="20"/>
      <c r="K913" s="20"/>
      <c r="L913" s="20"/>
      <c r="M913" s="20"/>
      <c r="N913" s="20"/>
    </row>
    <row r="914" spans="4:14" s="18" customFormat="1" ht="12.75">
      <c r="D914" s="19"/>
      <c r="E914" s="20"/>
      <c r="F914" s="20"/>
      <c r="G914" s="20"/>
      <c r="H914" s="20"/>
      <c r="I914" s="20"/>
      <c r="J914" s="20"/>
      <c r="K914" s="20"/>
      <c r="L914" s="20"/>
      <c r="M914" s="20"/>
      <c r="N914" s="20"/>
    </row>
    <row r="915" spans="4:14" s="18" customFormat="1" ht="12.75">
      <c r="D915" s="19"/>
      <c r="E915" s="20"/>
      <c r="F915" s="20"/>
      <c r="G915" s="20"/>
      <c r="H915" s="20"/>
      <c r="I915" s="20"/>
      <c r="J915" s="20"/>
      <c r="K915" s="20"/>
      <c r="L915" s="20"/>
      <c r="M915" s="20"/>
      <c r="N915" s="20"/>
    </row>
    <row r="916" spans="4:14" s="18" customFormat="1" ht="12.75">
      <c r="D916" s="19"/>
      <c r="E916" s="20"/>
      <c r="F916" s="20"/>
      <c r="G916" s="20"/>
      <c r="H916" s="20"/>
      <c r="I916" s="20"/>
      <c r="J916" s="20"/>
      <c r="K916" s="20"/>
      <c r="L916" s="20"/>
      <c r="M916" s="20"/>
      <c r="N916" s="20"/>
    </row>
    <row r="917" spans="4:14" s="18" customFormat="1" ht="12.75">
      <c r="D917" s="19"/>
      <c r="E917" s="20"/>
      <c r="F917" s="20"/>
      <c r="G917" s="20"/>
      <c r="H917" s="20"/>
      <c r="I917" s="20"/>
      <c r="J917" s="20"/>
      <c r="K917" s="20"/>
      <c r="L917" s="20"/>
      <c r="M917" s="20"/>
      <c r="N917" s="20"/>
    </row>
    <row r="918" spans="4:14" s="18" customFormat="1" ht="12.75">
      <c r="D918" s="19"/>
      <c r="E918" s="20"/>
      <c r="F918" s="20"/>
      <c r="G918" s="20"/>
      <c r="H918" s="20"/>
      <c r="I918" s="20"/>
      <c r="J918" s="20"/>
      <c r="K918" s="20"/>
      <c r="L918" s="20"/>
      <c r="M918" s="20"/>
      <c r="N918" s="20"/>
    </row>
    <row r="919" spans="4:14" s="18" customFormat="1" ht="12.75">
      <c r="D919" s="19"/>
      <c r="E919" s="20"/>
      <c r="F919" s="20"/>
      <c r="G919" s="20"/>
      <c r="H919" s="20"/>
      <c r="I919" s="20"/>
      <c r="J919" s="20"/>
      <c r="K919" s="20"/>
      <c r="L919" s="20"/>
      <c r="M919" s="20"/>
      <c r="N919" s="20"/>
    </row>
    <row r="920" spans="4:14" s="18" customFormat="1" ht="12.75">
      <c r="D920" s="19"/>
      <c r="E920" s="20"/>
      <c r="F920" s="20"/>
      <c r="G920" s="20"/>
      <c r="H920" s="20"/>
      <c r="I920" s="20"/>
      <c r="J920" s="20"/>
      <c r="K920" s="20"/>
      <c r="L920" s="20"/>
      <c r="M920" s="20"/>
      <c r="N920" s="20"/>
    </row>
    <row r="921" spans="4:14" s="18" customFormat="1" ht="12.75">
      <c r="D921" s="19"/>
      <c r="E921" s="20"/>
      <c r="F921" s="20"/>
      <c r="G921" s="20"/>
      <c r="H921" s="20"/>
      <c r="I921" s="20"/>
      <c r="J921" s="20"/>
      <c r="K921" s="20"/>
      <c r="L921" s="20"/>
      <c r="M921" s="20"/>
      <c r="N921" s="20"/>
    </row>
    <row r="922" spans="4:14" s="18" customFormat="1" ht="12.75">
      <c r="D922" s="19"/>
      <c r="E922" s="20"/>
      <c r="F922" s="20"/>
      <c r="G922" s="20"/>
      <c r="H922" s="20"/>
      <c r="I922" s="20"/>
      <c r="J922" s="20"/>
      <c r="K922" s="20"/>
      <c r="L922" s="20"/>
      <c r="M922" s="20"/>
      <c r="N922" s="20"/>
    </row>
    <row r="923" spans="4:14" s="18" customFormat="1" ht="12.75">
      <c r="D923" s="19"/>
      <c r="E923" s="20"/>
      <c r="F923" s="20"/>
      <c r="G923" s="20"/>
      <c r="H923" s="20"/>
      <c r="I923" s="20"/>
      <c r="J923" s="20"/>
      <c r="K923" s="20"/>
      <c r="L923" s="20"/>
      <c r="M923" s="20"/>
      <c r="N923" s="20"/>
    </row>
    <row r="924" spans="4:14" s="18" customFormat="1" ht="12.75">
      <c r="D924" s="19"/>
      <c r="E924" s="20"/>
      <c r="F924" s="20"/>
      <c r="G924" s="20"/>
      <c r="H924" s="20"/>
      <c r="I924" s="20"/>
      <c r="J924" s="20"/>
      <c r="K924" s="20"/>
      <c r="L924" s="20"/>
      <c r="M924" s="20"/>
      <c r="N924" s="20"/>
    </row>
    <row r="925" spans="4:14" s="18" customFormat="1" ht="12.75">
      <c r="D925" s="19"/>
      <c r="E925" s="20"/>
      <c r="F925" s="20"/>
      <c r="G925" s="20"/>
      <c r="H925" s="20"/>
      <c r="I925" s="20"/>
      <c r="J925" s="20"/>
      <c r="K925" s="20"/>
      <c r="L925" s="20"/>
      <c r="M925" s="20"/>
      <c r="N925" s="20"/>
    </row>
    <row r="926" spans="4:14" s="18" customFormat="1" ht="12.75">
      <c r="D926" s="19"/>
      <c r="E926" s="20"/>
      <c r="F926" s="20"/>
      <c r="G926" s="20"/>
      <c r="H926" s="20"/>
      <c r="I926" s="20"/>
      <c r="J926" s="20"/>
      <c r="K926" s="20"/>
      <c r="L926" s="20"/>
      <c r="M926" s="20"/>
      <c r="N926" s="20"/>
    </row>
    <row r="927" spans="4:14" s="18" customFormat="1" ht="12.75">
      <c r="D927" s="19"/>
      <c r="E927" s="20"/>
      <c r="F927" s="20"/>
      <c r="G927" s="20"/>
      <c r="H927" s="20"/>
      <c r="I927" s="20"/>
      <c r="J927" s="20"/>
      <c r="K927" s="20"/>
      <c r="L927" s="20"/>
      <c r="M927" s="20"/>
      <c r="N927" s="20"/>
    </row>
    <row r="928" spans="4:14" s="18" customFormat="1" ht="12.75">
      <c r="D928" s="19"/>
      <c r="E928" s="20"/>
      <c r="F928" s="20"/>
      <c r="G928" s="20"/>
      <c r="H928" s="20"/>
      <c r="I928" s="20"/>
      <c r="J928" s="20"/>
      <c r="K928" s="20"/>
      <c r="L928" s="20"/>
      <c r="M928" s="20"/>
      <c r="N928" s="20"/>
    </row>
    <row r="929" spans="4:14" s="18" customFormat="1" ht="12.75">
      <c r="D929" s="19"/>
      <c r="E929" s="20"/>
      <c r="F929" s="20"/>
      <c r="G929" s="20"/>
      <c r="H929" s="20"/>
      <c r="I929" s="20"/>
      <c r="J929" s="20"/>
      <c r="K929" s="20"/>
      <c r="L929" s="20"/>
      <c r="M929" s="20"/>
      <c r="N929" s="20"/>
    </row>
    <row r="930" spans="4:14" s="18" customFormat="1" ht="12.75">
      <c r="D930" s="19"/>
      <c r="E930" s="20"/>
      <c r="F930" s="20"/>
      <c r="G930" s="20"/>
      <c r="H930" s="20"/>
      <c r="I930" s="20"/>
      <c r="J930" s="20"/>
      <c r="K930" s="20"/>
      <c r="L930" s="20"/>
      <c r="M930" s="20"/>
      <c r="N930" s="20"/>
    </row>
    <row r="931" spans="4:14" s="18" customFormat="1" ht="12.75">
      <c r="D931" s="19"/>
      <c r="E931" s="20"/>
      <c r="F931" s="20"/>
      <c r="G931" s="20"/>
      <c r="H931" s="20"/>
      <c r="I931" s="20"/>
      <c r="J931" s="20"/>
      <c r="K931" s="20"/>
      <c r="L931" s="20"/>
      <c r="M931" s="20"/>
      <c r="N931" s="20"/>
    </row>
    <row r="932" spans="4:14" s="18" customFormat="1" ht="12.75">
      <c r="D932" s="19"/>
      <c r="E932" s="20"/>
      <c r="F932" s="20"/>
      <c r="G932" s="20"/>
      <c r="H932" s="20"/>
      <c r="I932" s="20"/>
      <c r="J932" s="20"/>
      <c r="K932" s="20"/>
      <c r="L932" s="20"/>
      <c r="M932" s="20"/>
      <c r="N932" s="20"/>
    </row>
    <row r="933" spans="4:14" s="18" customFormat="1" ht="12.75">
      <c r="D933" s="19"/>
      <c r="E933" s="20"/>
      <c r="F933" s="20"/>
      <c r="G933" s="20"/>
      <c r="H933" s="20"/>
      <c r="I933" s="20"/>
      <c r="J933" s="20"/>
      <c r="K933" s="20"/>
      <c r="L933" s="20"/>
      <c r="M933" s="20"/>
      <c r="N933" s="20"/>
    </row>
    <row r="934" spans="4:14" s="18" customFormat="1" ht="12.75">
      <c r="D934" s="19"/>
      <c r="E934" s="20"/>
      <c r="F934" s="20"/>
      <c r="G934" s="20"/>
      <c r="H934" s="20"/>
      <c r="I934" s="20"/>
      <c r="J934" s="20"/>
      <c r="K934" s="20"/>
      <c r="L934" s="20"/>
      <c r="M934" s="20"/>
      <c r="N934" s="20"/>
    </row>
    <row r="935" spans="4:14" s="18" customFormat="1" ht="12.75">
      <c r="D935" s="19"/>
      <c r="E935" s="20"/>
      <c r="F935" s="20"/>
      <c r="G935" s="20"/>
      <c r="H935" s="20"/>
      <c r="I935" s="20"/>
      <c r="J935" s="20"/>
      <c r="K935" s="20"/>
      <c r="L935" s="20"/>
      <c r="M935" s="20"/>
      <c r="N935" s="20"/>
    </row>
    <row r="936" spans="4:14" s="18" customFormat="1" ht="12.75">
      <c r="D936" s="19"/>
      <c r="E936" s="20"/>
      <c r="F936" s="20"/>
      <c r="G936" s="20"/>
      <c r="H936" s="20"/>
      <c r="I936" s="20"/>
      <c r="J936" s="20"/>
      <c r="K936" s="20"/>
      <c r="L936" s="20"/>
      <c r="M936" s="20"/>
      <c r="N936" s="20"/>
    </row>
    <row r="937" spans="4:14" s="18" customFormat="1" ht="12.75">
      <c r="D937" s="19"/>
      <c r="E937" s="20"/>
      <c r="F937" s="20"/>
      <c r="G937" s="20"/>
      <c r="H937" s="20"/>
      <c r="I937" s="20"/>
      <c r="J937" s="20"/>
      <c r="K937" s="20"/>
      <c r="L937" s="20"/>
      <c r="M937" s="20"/>
      <c r="N937" s="20"/>
    </row>
    <row r="938" spans="4:14" s="18" customFormat="1" ht="12.75">
      <c r="D938" s="19"/>
      <c r="E938" s="20"/>
      <c r="F938" s="20"/>
      <c r="G938" s="20"/>
      <c r="H938" s="20"/>
      <c r="I938" s="20"/>
      <c r="J938" s="20"/>
      <c r="K938" s="20"/>
      <c r="L938" s="20"/>
      <c r="M938" s="20"/>
      <c r="N938" s="20"/>
    </row>
    <row r="939" spans="4:14" s="18" customFormat="1" ht="12.75">
      <c r="D939" s="19"/>
      <c r="E939" s="20"/>
      <c r="F939" s="20"/>
      <c r="G939" s="20"/>
      <c r="H939" s="20"/>
      <c r="I939" s="20"/>
      <c r="J939" s="20"/>
      <c r="K939" s="20"/>
      <c r="L939" s="20"/>
      <c r="M939" s="20"/>
      <c r="N939" s="20"/>
    </row>
    <row r="940" spans="4:14" s="18" customFormat="1" ht="12.75">
      <c r="D940" s="19"/>
      <c r="E940" s="20"/>
      <c r="F940" s="20"/>
      <c r="G940" s="20"/>
      <c r="H940" s="20"/>
      <c r="I940" s="20"/>
      <c r="J940" s="20"/>
      <c r="K940" s="20"/>
      <c r="L940" s="20"/>
      <c r="M940" s="20"/>
      <c r="N940" s="20"/>
    </row>
    <row r="941" spans="4:14" s="18" customFormat="1" ht="12.75">
      <c r="D941" s="19"/>
      <c r="E941" s="20"/>
      <c r="F941" s="20"/>
      <c r="G941" s="20"/>
      <c r="H941" s="20"/>
      <c r="I941" s="20"/>
      <c r="J941" s="20"/>
      <c r="K941" s="20"/>
      <c r="L941" s="20"/>
      <c r="M941" s="20"/>
      <c r="N941" s="20"/>
    </row>
    <row r="942" spans="4:14" s="18" customFormat="1" ht="12.75">
      <c r="D942" s="19"/>
      <c r="E942" s="20"/>
      <c r="F942" s="20"/>
      <c r="G942" s="20"/>
      <c r="H942" s="20"/>
      <c r="I942" s="20"/>
      <c r="J942" s="20"/>
      <c r="K942" s="20"/>
      <c r="L942" s="20"/>
      <c r="M942" s="20"/>
      <c r="N942" s="20"/>
    </row>
    <row r="943" spans="4:14" s="18" customFormat="1" ht="12.75">
      <c r="D943" s="19"/>
      <c r="E943" s="20"/>
      <c r="F943" s="20"/>
      <c r="G943" s="20"/>
      <c r="H943" s="20"/>
      <c r="I943" s="20"/>
      <c r="J943" s="20"/>
      <c r="K943" s="20"/>
      <c r="L943" s="20"/>
      <c r="M943" s="20"/>
      <c r="N943" s="20"/>
    </row>
    <row r="944" spans="4:14" s="18" customFormat="1" ht="12.75">
      <c r="D944" s="19"/>
      <c r="E944" s="20"/>
      <c r="F944" s="20"/>
      <c r="G944" s="20"/>
      <c r="H944" s="20"/>
      <c r="I944" s="20"/>
      <c r="J944" s="20"/>
      <c r="K944" s="20"/>
      <c r="L944" s="20"/>
      <c r="M944" s="20"/>
      <c r="N944" s="20"/>
    </row>
    <row r="945" spans="4:14" s="18" customFormat="1" ht="12.75">
      <c r="D945" s="19"/>
      <c r="E945" s="20"/>
      <c r="F945" s="20"/>
      <c r="G945" s="20"/>
      <c r="H945" s="20"/>
      <c r="I945" s="20"/>
      <c r="J945" s="20"/>
      <c r="K945" s="20"/>
      <c r="L945" s="20"/>
      <c r="M945" s="20"/>
      <c r="N945" s="20"/>
    </row>
    <row r="946" spans="4:14" s="18" customFormat="1" ht="12.75">
      <c r="D946" s="19"/>
      <c r="E946" s="20"/>
      <c r="F946" s="20"/>
      <c r="G946" s="20"/>
      <c r="H946" s="20"/>
      <c r="I946" s="20"/>
      <c r="J946" s="20"/>
      <c r="K946" s="20"/>
      <c r="L946" s="20"/>
      <c r="M946" s="20"/>
      <c r="N946" s="20"/>
    </row>
    <row r="947" spans="4:14" s="18" customFormat="1" ht="12.75">
      <c r="D947" s="19"/>
      <c r="E947" s="20"/>
      <c r="F947" s="20"/>
      <c r="G947" s="20"/>
      <c r="H947" s="20"/>
      <c r="I947" s="20"/>
      <c r="J947" s="20"/>
      <c r="K947" s="20"/>
      <c r="L947" s="20"/>
      <c r="M947" s="20"/>
      <c r="N947" s="20"/>
    </row>
    <row r="948" spans="4:14" s="18" customFormat="1" ht="12.75">
      <c r="D948" s="19"/>
      <c r="E948" s="20"/>
      <c r="F948" s="20"/>
      <c r="G948" s="20"/>
      <c r="H948" s="20"/>
      <c r="I948" s="20"/>
      <c r="J948" s="20"/>
      <c r="K948" s="20"/>
      <c r="L948" s="20"/>
      <c r="M948" s="20"/>
      <c r="N948" s="20"/>
    </row>
    <row r="949" spans="4:14" s="18" customFormat="1" ht="12.75">
      <c r="D949" s="19"/>
      <c r="E949" s="20"/>
      <c r="F949" s="20"/>
      <c r="G949" s="20"/>
      <c r="H949" s="20"/>
      <c r="I949" s="20"/>
      <c r="J949" s="20"/>
      <c r="K949" s="20"/>
      <c r="L949" s="20"/>
      <c r="M949" s="20"/>
      <c r="N949" s="20"/>
    </row>
    <row r="950" spans="4:14" s="18" customFormat="1" ht="12.75">
      <c r="D950" s="19"/>
      <c r="E950" s="20"/>
      <c r="F950" s="20"/>
      <c r="G950" s="20"/>
      <c r="H950" s="20"/>
      <c r="I950" s="20"/>
      <c r="J950" s="20"/>
      <c r="K950" s="20"/>
      <c r="L950" s="20"/>
      <c r="M950" s="20"/>
      <c r="N950" s="20"/>
    </row>
    <row r="951" spans="4:14" s="18" customFormat="1" ht="12.75">
      <c r="D951" s="19"/>
      <c r="E951" s="20"/>
      <c r="F951" s="20"/>
      <c r="G951" s="20"/>
      <c r="H951" s="20"/>
      <c r="I951" s="20"/>
      <c r="J951" s="20"/>
      <c r="K951" s="20"/>
      <c r="L951" s="20"/>
      <c r="M951" s="20"/>
      <c r="N951" s="20"/>
    </row>
    <row r="952" spans="4:14" s="18" customFormat="1" ht="12.75">
      <c r="D952" s="19"/>
      <c r="E952" s="20"/>
      <c r="F952" s="20"/>
      <c r="G952" s="20"/>
      <c r="H952" s="20"/>
      <c r="I952" s="20"/>
      <c r="J952" s="20"/>
      <c r="K952" s="20"/>
      <c r="L952" s="20"/>
      <c r="M952" s="20"/>
      <c r="N952" s="20"/>
    </row>
    <row r="953" spans="4:14" s="18" customFormat="1" ht="12.75">
      <c r="D953" s="19"/>
      <c r="E953" s="20"/>
      <c r="F953" s="20"/>
      <c r="G953" s="20"/>
      <c r="H953" s="20"/>
      <c r="I953" s="20"/>
      <c r="J953" s="20"/>
      <c r="K953" s="20"/>
      <c r="L953" s="20"/>
      <c r="M953" s="20"/>
      <c r="N953" s="20"/>
    </row>
    <row r="954" spans="4:14" s="18" customFormat="1" ht="12.75">
      <c r="D954" s="19"/>
      <c r="E954" s="20"/>
      <c r="F954" s="20"/>
      <c r="G954" s="20"/>
      <c r="H954" s="20"/>
      <c r="I954" s="20"/>
      <c r="J954" s="20"/>
      <c r="K954" s="20"/>
      <c r="L954" s="20"/>
      <c r="M954" s="20"/>
      <c r="N954" s="20"/>
    </row>
    <row r="955" spans="4:14" s="18" customFormat="1" ht="12.75">
      <c r="D955" s="19"/>
      <c r="E955" s="20"/>
      <c r="F955" s="20"/>
      <c r="G955" s="20"/>
      <c r="H955" s="20"/>
      <c r="I955" s="20"/>
      <c r="J955" s="20"/>
      <c r="K955" s="20"/>
      <c r="L955" s="20"/>
      <c r="M955" s="20"/>
      <c r="N955" s="20"/>
    </row>
    <row r="956" spans="4:14" s="18" customFormat="1" ht="12.75">
      <c r="D956" s="19"/>
      <c r="E956" s="20"/>
      <c r="F956" s="20"/>
      <c r="G956" s="20"/>
      <c r="H956" s="20"/>
      <c r="I956" s="20"/>
      <c r="J956" s="20"/>
      <c r="K956" s="20"/>
      <c r="L956" s="20"/>
      <c r="M956" s="20"/>
      <c r="N956" s="20"/>
    </row>
    <row r="957" spans="4:14" s="18" customFormat="1" ht="12.75">
      <c r="D957" s="19"/>
      <c r="E957" s="20"/>
      <c r="F957" s="20"/>
      <c r="G957" s="20"/>
      <c r="H957" s="20"/>
      <c r="I957" s="20"/>
      <c r="J957" s="20"/>
      <c r="K957" s="20"/>
      <c r="L957" s="20"/>
      <c r="M957" s="20"/>
      <c r="N957" s="20"/>
    </row>
    <row r="958" spans="4:14" s="18" customFormat="1" ht="12.75">
      <c r="D958" s="19"/>
      <c r="E958" s="20"/>
      <c r="F958" s="20"/>
      <c r="G958" s="20"/>
      <c r="H958" s="20"/>
      <c r="I958" s="20"/>
      <c r="J958" s="20"/>
      <c r="K958" s="20"/>
      <c r="L958" s="20"/>
      <c r="M958" s="20"/>
      <c r="N958" s="20"/>
    </row>
    <row r="959" spans="4:14" s="18" customFormat="1" ht="12.75">
      <c r="D959" s="19"/>
      <c r="E959" s="20"/>
      <c r="F959" s="20"/>
      <c r="G959" s="20"/>
      <c r="H959" s="20"/>
      <c r="I959" s="20"/>
      <c r="J959" s="20"/>
      <c r="K959" s="20"/>
      <c r="L959" s="20"/>
      <c r="M959" s="20"/>
      <c r="N959" s="20"/>
    </row>
    <row r="960" spans="4:14" s="18" customFormat="1" ht="12.75">
      <c r="D960" s="19"/>
      <c r="E960" s="20"/>
      <c r="F960" s="20"/>
      <c r="G960" s="20"/>
      <c r="H960" s="20"/>
      <c r="I960" s="20"/>
      <c r="J960" s="20"/>
      <c r="K960" s="20"/>
      <c r="L960" s="20"/>
      <c r="M960" s="20"/>
      <c r="N960" s="20"/>
    </row>
    <row r="961" spans="4:14" s="18" customFormat="1" ht="12.75">
      <c r="D961" s="19"/>
      <c r="E961" s="20"/>
      <c r="F961" s="20"/>
      <c r="G961" s="20"/>
      <c r="H961" s="20"/>
      <c r="I961" s="20"/>
      <c r="J961" s="20"/>
      <c r="K961" s="20"/>
      <c r="L961" s="20"/>
      <c r="M961" s="20"/>
      <c r="N961" s="20"/>
    </row>
    <row r="962" spans="4:14" s="18" customFormat="1" ht="12.75">
      <c r="D962" s="19"/>
      <c r="E962" s="20"/>
      <c r="F962" s="20"/>
      <c r="G962" s="20"/>
      <c r="H962" s="20"/>
      <c r="I962" s="20"/>
      <c r="J962" s="20"/>
      <c r="K962" s="20"/>
      <c r="L962" s="20"/>
      <c r="M962" s="20"/>
      <c r="N962" s="20"/>
    </row>
    <row r="963" spans="4:14" s="18" customFormat="1" ht="12.75">
      <c r="D963" s="19"/>
      <c r="E963" s="20"/>
      <c r="F963" s="20"/>
      <c r="G963" s="20"/>
      <c r="H963" s="20"/>
      <c r="I963" s="20"/>
      <c r="J963" s="20"/>
      <c r="K963" s="20"/>
      <c r="L963" s="20"/>
      <c r="M963" s="20"/>
      <c r="N963" s="20"/>
    </row>
    <row r="964" spans="4:14" s="18" customFormat="1" ht="12.75">
      <c r="D964" s="19"/>
      <c r="E964" s="20"/>
      <c r="F964" s="20"/>
      <c r="G964" s="20"/>
      <c r="H964" s="20"/>
      <c r="I964" s="20"/>
      <c r="J964" s="20"/>
      <c r="K964" s="20"/>
      <c r="L964" s="20"/>
      <c r="M964" s="20"/>
      <c r="N964" s="20"/>
    </row>
    <row r="965" spans="4:14" s="18" customFormat="1" ht="12.75">
      <c r="D965" s="19"/>
      <c r="E965" s="20"/>
      <c r="F965" s="20"/>
      <c r="G965" s="20"/>
      <c r="H965" s="20"/>
      <c r="I965" s="20"/>
      <c r="J965" s="20"/>
      <c r="K965" s="20"/>
      <c r="L965" s="20"/>
      <c r="M965" s="20"/>
      <c r="N965" s="20"/>
    </row>
    <row r="966" spans="4:14" s="18" customFormat="1" ht="12.75">
      <c r="D966" s="19"/>
      <c r="E966" s="20"/>
      <c r="F966" s="20"/>
      <c r="G966" s="20"/>
      <c r="H966" s="20"/>
      <c r="I966" s="20"/>
      <c r="J966" s="20"/>
      <c r="K966" s="20"/>
      <c r="L966" s="20"/>
      <c r="M966" s="20"/>
      <c r="N966" s="20"/>
    </row>
    <row r="967" spans="4:14" s="18" customFormat="1" ht="12.75">
      <c r="D967" s="19"/>
      <c r="E967" s="20"/>
      <c r="F967" s="20"/>
      <c r="G967" s="20"/>
      <c r="H967" s="20"/>
      <c r="I967" s="20"/>
      <c r="J967" s="20"/>
      <c r="K967" s="20"/>
      <c r="L967" s="20"/>
      <c r="M967" s="20"/>
      <c r="N967" s="20"/>
    </row>
    <row r="968" spans="4:14" s="18" customFormat="1" ht="12.75">
      <c r="D968" s="19"/>
      <c r="E968" s="20"/>
      <c r="F968" s="20"/>
      <c r="G968" s="20"/>
      <c r="H968" s="20"/>
      <c r="I968" s="20"/>
      <c r="J968" s="20"/>
      <c r="K968" s="20"/>
      <c r="L968" s="20"/>
      <c r="M968" s="20"/>
      <c r="N968" s="20"/>
    </row>
    <row r="969" spans="4:14" s="18" customFormat="1" ht="12.75">
      <c r="D969" s="19"/>
      <c r="E969" s="20"/>
      <c r="F969" s="20"/>
      <c r="G969" s="20"/>
      <c r="H969" s="20"/>
      <c r="I969" s="20"/>
      <c r="J969" s="20"/>
      <c r="K969" s="20"/>
      <c r="L969" s="20"/>
      <c r="M969" s="20"/>
      <c r="N969" s="20"/>
    </row>
    <row r="970" spans="4:14" s="18" customFormat="1" ht="12.75">
      <c r="D970" s="19"/>
      <c r="E970" s="20"/>
      <c r="F970" s="20"/>
      <c r="G970" s="20"/>
      <c r="H970" s="20"/>
      <c r="I970" s="20"/>
      <c r="J970" s="20"/>
      <c r="K970" s="20"/>
      <c r="L970" s="20"/>
      <c r="M970" s="20"/>
      <c r="N970" s="20"/>
    </row>
    <row r="971" spans="4:14" s="18" customFormat="1" ht="12.75">
      <c r="D971" s="19"/>
      <c r="E971" s="20"/>
      <c r="F971" s="20"/>
      <c r="G971" s="20"/>
      <c r="H971" s="20"/>
      <c r="I971" s="20"/>
      <c r="J971" s="20"/>
      <c r="K971" s="20"/>
      <c r="L971" s="20"/>
      <c r="M971" s="20"/>
      <c r="N971" s="20"/>
    </row>
    <row r="972" spans="4:14" s="18" customFormat="1" ht="12.75">
      <c r="D972" s="19"/>
      <c r="E972" s="20"/>
      <c r="F972" s="20"/>
      <c r="G972" s="20"/>
      <c r="H972" s="20"/>
      <c r="I972" s="20"/>
      <c r="J972" s="20"/>
      <c r="K972" s="20"/>
      <c r="L972" s="20"/>
      <c r="M972" s="20"/>
      <c r="N972" s="20"/>
    </row>
    <row r="973" spans="4:14" s="18" customFormat="1" ht="12.75">
      <c r="D973" s="19"/>
      <c r="E973" s="20"/>
      <c r="F973" s="20"/>
      <c r="G973" s="20"/>
      <c r="H973" s="20"/>
      <c r="I973" s="20"/>
      <c r="J973" s="20"/>
      <c r="K973" s="20"/>
      <c r="L973" s="20"/>
      <c r="M973" s="20"/>
      <c r="N973" s="20"/>
    </row>
    <row r="974" spans="4:14" s="18" customFormat="1" ht="12.75">
      <c r="D974" s="19"/>
      <c r="E974" s="20"/>
      <c r="F974" s="20"/>
      <c r="G974" s="20"/>
      <c r="H974" s="20"/>
      <c r="I974" s="20"/>
      <c r="J974" s="20"/>
      <c r="K974" s="20"/>
      <c r="L974" s="20"/>
      <c r="M974" s="20"/>
      <c r="N974" s="20"/>
    </row>
    <row r="975" spans="4:14" s="18" customFormat="1" ht="12.75">
      <c r="D975" s="19"/>
      <c r="E975" s="20"/>
      <c r="F975" s="20"/>
      <c r="G975" s="20"/>
      <c r="H975" s="20"/>
      <c r="I975" s="20"/>
      <c r="J975" s="20"/>
      <c r="K975" s="20"/>
      <c r="L975" s="20"/>
      <c r="M975" s="20"/>
      <c r="N975" s="20"/>
    </row>
    <row r="976" spans="4:14" s="18" customFormat="1" ht="12.75">
      <c r="D976" s="19"/>
      <c r="E976" s="20"/>
      <c r="F976" s="20"/>
      <c r="G976" s="20"/>
      <c r="H976" s="20"/>
      <c r="I976" s="20"/>
      <c r="J976" s="20"/>
      <c r="K976" s="20"/>
      <c r="L976" s="20"/>
      <c r="M976" s="20"/>
      <c r="N976" s="20"/>
    </row>
    <row r="977" spans="4:14" s="18" customFormat="1" ht="12.75">
      <c r="D977" s="19"/>
      <c r="E977" s="20"/>
      <c r="F977" s="20"/>
      <c r="G977" s="20"/>
      <c r="H977" s="20"/>
      <c r="I977" s="20"/>
      <c r="J977" s="20"/>
      <c r="K977" s="20"/>
      <c r="L977" s="20"/>
      <c r="M977" s="20"/>
      <c r="N977" s="20"/>
    </row>
    <row r="978" spans="4:14" s="18" customFormat="1" ht="12.75">
      <c r="D978" s="19"/>
      <c r="E978" s="20"/>
      <c r="F978" s="20"/>
      <c r="G978" s="20"/>
      <c r="H978" s="20"/>
      <c r="I978" s="20"/>
      <c r="J978" s="20"/>
      <c r="K978" s="20"/>
      <c r="L978" s="20"/>
      <c r="M978" s="20"/>
      <c r="N978" s="20"/>
    </row>
    <row r="979" spans="4:14" s="18" customFormat="1" ht="12.75">
      <c r="D979" s="19"/>
      <c r="E979" s="20"/>
      <c r="F979" s="20"/>
      <c r="G979" s="20"/>
      <c r="H979" s="20"/>
      <c r="I979" s="20"/>
      <c r="J979" s="20"/>
      <c r="K979" s="20"/>
      <c r="L979" s="20"/>
      <c r="M979" s="20"/>
      <c r="N979" s="20"/>
    </row>
    <row r="980" spans="4:14" s="18" customFormat="1" ht="12.75">
      <c r="D980" s="19"/>
      <c r="E980" s="20"/>
      <c r="F980" s="20"/>
      <c r="G980" s="20"/>
      <c r="H980" s="20"/>
      <c r="I980" s="20"/>
      <c r="J980" s="20"/>
      <c r="K980" s="20"/>
      <c r="L980" s="20"/>
      <c r="M980" s="20"/>
      <c r="N980" s="20"/>
    </row>
    <row r="981" spans="4:14" s="18" customFormat="1" ht="12.75">
      <c r="D981" s="19"/>
      <c r="E981" s="20"/>
      <c r="F981" s="20"/>
      <c r="G981" s="20"/>
      <c r="H981" s="20"/>
      <c r="I981" s="20"/>
      <c r="J981" s="20"/>
      <c r="K981" s="20"/>
      <c r="L981" s="20"/>
      <c r="M981" s="20"/>
      <c r="N981" s="20"/>
    </row>
    <row r="982" spans="4:14" s="18" customFormat="1" ht="12.75">
      <c r="D982" s="19"/>
      <c r="E982" s="20"/>
      <c r="F982" s="20"/>
      <c r="G982" s="20"/>
      <c r="H982" s="20"/>
      <c r="I982" s="20"/>
      <c r="J982" s="20"/>
      <c r="K982" s="20"/>
      <c r="L982" s="20"/>
      <c r="M982" s="20"/>
      <c r="N982" s="20"/>
    </row>
    <row r="983" spans="4:14" s="18" customFormat="1" ht="12.75">
      <c r="D983" s="19"/>
      <c r="E983" s="20"/>
      <c r="F983" s="20"/>
      <c r="G983" s="20"/>
      <c r="H983" s="20"/>
      <c r="I983" s="20"/>
      <c r="J983" s="20"/>
      <c r="K983" s="20"/>
      <c r="L983" s="20"/>
      <c r="M983" s="20"/>
      <c r="N983" s="20"/>
    </row>
    <row r="984" spans="4:14" s="18" customFormat="1" ht="12.75">
      <c r="D984" s="19"/>
      <c r="E984" s="20"/>
      <c r="F984" s="20"/>
      <c r="G984" s="20"/>
      <c r="H984" s="20"/>
      <c r="I984" s="20"/>
      <c r="J984" s="20"/>
      <c r="K984" s="20"/>
      <c r="L984" s="20"/>
      <c r="M984" s="20"/>
      <c r="N984" s="20"/>
    </row>
    <row r="985" spans="4:14" s="18" customFormat="1" ht="12.75">
      <c r="D985" s="19"/>
      <c r="E985" s="20"/>
      <c r="F985" s="20"/>
      <c r="G985" s="20"/>
      <c r="H985" s="20"/>
      <c r="I985" s="20"/>
      <c r="J985" s="20"/>
      <c r="K985" s="20"/>
      <c r="L985" s="20"/>
      <c r="M985" s="20"/>
      <c r="N985" s="20"/>
    </row>
    <row r="986" spans="4:14" s="18" customFormat="1" ht="12.75">
      <c r="D986" s="19"/>
      <c r="E986" s="20"/>
      <c r="F986" s="20"/>
      <c r="G986" s="20"/>
      <c r="H986" s="20"/>
      <c r="I986" s="20"/>
      <c r="J986" s="20"/>
      <c r="K986" s="20"/>
      <c r="L986" s="20"/>
      <c r="M986" s="20"/>
      <c r="N986" s="20"/>
    </row>
    <row r="987" spans="4:14" s="18" customFormat="1" ht="12.75">
      <c r="D987" s="19"/>
      <c r="E987" s="20"/>
      <c r="F987" s="20"/>
      <c r="G987" s="20"/>
      <c r="H987" s="20"/>
      <c r="I987" s="20"/>
      <c r="J987" s="20"/>
      <c r="K987" s="20"/>
      <c r="L987" s="20"/>
      <c r="M987" s="20"/>
      <c r="N987" s="20"/>
    </row>
    <row r="988" spans="4:14" s="18" customFormat="1" ht="12.75">
      <c r="D988" s="19"/>
      <c r="E988" s="20"/>
      <c r="F988" s="20"/>
      <c r="G988" s="20"/>
      <c r="H988" s="20"/>
      <c r="I988" s="20"/>
      <c r="J988" s="20"/>
      <c r="K988" s="20"/>
      <c r="L988" s="20"/>
      <c r="M988" s="20"/>
      <c r="N988" s="20"/>
    </row>
    <row r="989" spans="4:14" s="18" customFormat="1" ht="12.75">
      <c r="D989" s="19"/>
      <c r="E989" s="20"/>
      <c r="F989" s="20"/>
      <c r="G989" s="20"/>
      <c r="H989" s="20"/>
      <c r="I989" s="20"/>
      <c r="J989" s="20"/>
      <c r="K989" s="20"/>
      <c r="L989" s="20"/>
      <c r="M989" s="20"/>
      <c r="N989" s="20"/>
    </row>
    <row r="990" spans="4:14" s="18" customFormat="1" ht="12.75">
      <c r="D990" s="19"/>
      <c r="E990" s="20"/>
      <c r="F990" s="20"/>
      <c r="G990" s="20"/>
      <c r="H990" s="20"/>
      <c r="I990" s="20"/>
      <c r="J990" s="20"/>
      <c r="K990" s="20"/>
      <c r="L990" s="20"/>
      <c r="M990" s="20"/>
      <c r="N990" s="20"/>
    </row>
    <row r="991" spans="4:14" s="18" customFormat="1" ht="12.75">
      <c r="D991" s="19"/>
      <c r="E991" s="20"/>
      <c r="F991" s="20"/>
      <c r="G991" s="20"/>
      <c r="H991" s="20"/>
      <c r="I991" s="20"/>
      <c r="J991" s="20"/>
      <c r="K991" s="20"/>
      <c r="L991" s="20"/>
      <c r="M991" s="20"/>
      <c r="N991" s="20"/>
    </row>
    <row r="992" spans="4:14" s="18" customFormat="1" ht="12.75">
      <c r="D992" s="19"/>
      <c r="E992" s="20"/>
      <c r="F992" s="20"/>
      <c r="G992" s="20"/>
      <c r="H992" s="20"/>
      <c r="I992" s="20"/>
      <c r="J992" s="20"/>
      <c r="K992" s="20"/>
      <c r="L992" s="20"/>
      <c r="M992" s="20"/>
      <c r="N992" s="20"/>
    </row>
    <row r="993" spans="4:14" s="18" customFormat="1" ht="12.75">
      <c r="D993" s="19"/>
      <c r="E993" s="20"/>
      <c r="F993" s="20"/>
      <c r="G993" s="20"/>
      <c r="H993" s="20"/>
      <c r="I993" s="20"/>
      <c r="J993" s="20"/>
      <c r="K993" s="20"/>
      <c r="L993" s="20"/>
      <c r="M993" s="20"/>
      <c r="N993" s="20"/>
    </row>
    <row r="994" spans="4:14" s="18" customFormat="1" ht="12.75">
      <c r="D994" s="19"/>
      <c r="E994" s="20"/>
      <c r="F994" s="20"/>
      <c r="G994" s="20"/>
      <c r="H994" s="20"/>
      <c r="I994" s="20"/>
      <c r="J994" s="20"/>
      <c r="K994" s="20"/>
      <c r="L994" s="20"/>
      <c r="M994" s="20"/>
      <c r="N994" s="20"/>
    </row>
    <row r="995" spans="4:14" s="18" customFormat="1" ht="12.75">
      <c r="D995" s="19"/>
      <c r="E995" s="20"/>
      <c r="F995" s="20"/>
      <c r="G995" s="20"/>
      <c r="H995" s="20"/>
      <c r="I995" s="20"/>
      <c r="J995" s="20"/>
      <c r="K995" s="20"/>
      <c r="L995" s="20"/>
      <c r="M995" s="20"/>
      <c r="N995" s="20"/>
    </row>
    <row r="996" spans="4:14" s="18" customFormat="1" ht="12.75">
      <c r="D996" s="19"/>
      <c r="E996" s="20"/>
      <c r="F996" s="20"/>
      <c r="G996" s="20"/>
      <c r="H996" s="20"/>
      <c r="I996" s="20"/>
      <c r="J996" s="20"/>
      <c r="K996" s="20"/>
      <c r="L996" s="20"/>
      <c r="M996" s="20"/>
      <c r="N996" s="20"/>
    </row>
    <row r="997" spans="4:14" s="18" customFormat="1" ht="12.75">
      <c r="D997" s="19"/>
      <c r="E997" s="20"/>
      <c r="F997" s="20"/>
      <c r="G997" s="20"/>
      <c r="H997" s="20"/>
      <c r="I997" s="20"/>
      <c r="J997" s="20"/>
      <c r="K997" s="20"/>
      <c r="L997" s="20"/>
      <c r="M997" s="20"/>
      <c r="N997" s="20"/>
    </row>
    <row r="998" spans="4:14" s="18" customFormat="1" ht="12.75">
      <c r="D998" s="19"/>
      <c r="E998" s="20"/>
      <c r="F998" s="20"/>
      <c r="G998" s="20"/>
      <c r="H998" s="20"/>
      <c r="I998" s="20"/>
      <c r="J998" s="20"/>
      <c r="K998" s="20"/>
      <c r="L998" s="20"/>
      <c r="M998" s="20"/>
      <c r="N998" s="20"/>
    </row>
    <row r="999" spans="4:14" s="18" customFormat="1" ht="12.75">
      <c r="D999" s="19"/>
      <c r="E999" s="20"/>
      <c r="F999" s="20"/>
      <c r="G999" s="20"/>
      <c r="H999" s="20"/>
      <c r="I999" s="20"/>
      <c r="J999" s="20"/>
      <c r="K999" s="20"/>
      <c r="L999" s="20"/>
      <c r="M999" s="20"/>
      <c r="N999" s="20"/>
    </row>
    <row r="1000" spans="4:14" s="18" customFormat="1" ht="12.75">
      <c r="D1000" s="19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</row>
    <row r="1001" spans="4:14" s="18" customFormat="1" ht="12.75">
      <c r="D1001" s="19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</row>
    <row r="1002" spans="4:14" s="18" customFormat="1" ht="12.75">
      <c r="D1002" s="19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</row>
    <row r="1003" spans="4:14" s="18" customFormat="1" ht="12.75">
      <c r="D1003" s="19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</row>
    <row r="1004" spans="4:14" s="18" customFormat="1" ht="12.75">
      <c r="D1004" s="19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</row>
    <row r="1005" spans="4:14" s="18" customFormat="1" ht="12.75">
      <c r="D1005" s="19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</row>
    <row r="1006" spans="4:14" s="18" customFormat="1" ht="12.75">
      <c r="D1006" s="19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</row>
    <row r="1007" spans="4:14" s="18" customFormat="1" ht="12.75">
      <c r="D1007" s="19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</row>
    <row r="1008" spans="4:14" s="18" customFormat="1" ht="12.75">
      <c r="D1008" s="19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</row>
    <row r="1009" spans="4:14" s="18" customFormat="1" ht="12.75">
      <c r="D1009" s="19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</row>
    <row r="1010" spans="4:14" s="18" customFormat="1" ht="12.75">
      <c r="D1010" s="19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</row>
    <row r="1011" spans="4:14" s="18" customFormat="1" ht="12.75">
      <c r="D1011" s="19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</row>
    <row r="1012" spans="4:14" s="18" customFormat="1" ht="12.75">
      <c r="D1012" s="19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</row>
    <row r="1013" spans="4:14" s="18" customFormat="1" ht="12.75">
      <c r="D1013" s="19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</row>
    <row r="1014" spans="4:14" s="18" customFormat="1" ht="12.75">
      <c r="D1014" s="19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</row>
    <row r="1015" spans="4:14" s="18" customFormat="1" ht="12.75">
      <c r="D1015" s="19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</row>
    <row r="1016" spans="4:14" s="18" customFormat="1" ht="12.75">
      <c r="D1016" s="19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</row>
    <row r="1017" spans="4:14" s="18" customFormat="1" ht="12.75">
      <c r="D1017" s="19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</row>
    <row r="1018" spans="4:14" s="18" customFormat="1" ht="12.75">
      <c r="D1018" s="19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</row>
    <row r="1019" spans="4:14" s="18" customFormat="1" ht="12.75">
      <c r="D1019" s="19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</row>
    <row r="1020" spans="4:14" s="18" customFormat="1" ht="12.75">
      <c r="D1020" s="19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</row>
    <row r="1021" spans="4:14" s="18" customFormat="1" ht="12.75">
      <c r="D1021" s="19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</row>
    <row r="1022" spans="4:14" s="18" customFormat="1" ht="12.75">
      <c r="D1022" s="19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</row>
    <row r="1023" spans="4:14" s="18" customFormat="1" ht="12.75">
      <c r="D1023" s="19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</row>
    <row r="1024" spans="4:14" s="18" customFormat="1" ht="12.75">
      <c r="D1024" s="19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</row>
    <row r="1025" spans="4:14" s="18" customFormat="1" ht="12.75">
      <c r="D1025" s="19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</row>
    <row r="1026" spans="4:14" s="18" customFormat="1" ht="12.75">
      <c r="D1026" s="19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</row>
    <row r="1027" spans="4:14" s="18" customFormat="1" ht="12.75">
      <c r="D1027" s="19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</row>
    <row r="1028" spans="4:14" s="18" customFormat="1" ht="12.75">
      <c r="D1028" s="19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</row>
    <row r="1029" spans="4:14" s="18" customFormat="1" ht="12.75">
      <c r="D1029" s="19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</row>
    <row r="1030" spans="4:14" s="18" customFormat="1" ht="12.75">
      <c r="D1030" s="19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</row>
    <row r="1031" spans="4:14" s="18" customFormat="1" ht="12.75">
      <c r="D1031" s="19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</row>
    <row r="1032" spans="4:14" s="18" customFormat="1" ht="12.75">
      <c r="D1032" s="19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</row>
    <row r="1033" spans="4:14" s="18" customFormat="1" ht="12.75">
      <c r="D1033" s="19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</row>
    <row r="1034" spans="4:14" s="18" customFormat="1" ht="12.75">
      <c r="D1034" s="19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</row>
    <row r="1035" spans="4:14" s="18" customFormat="1" ht="12.75">
      <c r="D1035" s="19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</row>
    <row r="1036" spans="4:14" s="18" customFormat="1" ht="12.75">
      <c r="D1036" s="19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</row>
    <row r="1037" spans="4:14" s="18" customFormat="1" ht="12.75">
      <c r="D1037" s="19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</row>
    <row r="1038" spans="4:14" s="18" customFormat="1" ht="12.75">
      <c r="D1038" s="19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</row>
    <row r="1039" spans="4:14" s="18" customFormat="1" ht="12.75">
      <c r="D1039" s="19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</row>
    <row r="1040" spans="4:14" s="18" customFormat="1" ht="12.75">
      <c r="D1040" s="19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</row>
    <row r="1041" spans="4:14" s="18" customFormat="1" ht="12.75">
      <c r="D1041" s="19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</row>
    <row r="1042" spans="4:14" s="18" customFormat="1" ht="12.75">
      <c r="D1042" s="19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</row>
    <row r="1043" spans="4:14" s="18" customFormat="1" ht="12.75">
      <c r="D1043" s="19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</row>
    <row r="1044" spans="4:14" s="18" customFormat="1" ht="12.75">
      <c r="D1044" s="19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</row>
    <row r="1045" spans="4:14" s="18" customFormat="1" ht="12.75">
      <c r="D1045" s="19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</row>
    <row r="1046" spans="4:14" s="18" customFormat="1" ht="12.75">
      <c r="D1046" s="19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</row>
    <row r="1047" spans="4:14" s="18" customFormat="1" ht="12.75">
      <c r="D1047" s="19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</row>
    <row r="1048" spans="4:14" s="18" customFormat="1" ht="12.75">
      <c r="D1048" s="19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</row>
    <row r="1049" spans="4:14" s="18" customFormat="1" ht="12.75">
      <c r="D1049" s="19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</row>
    <row r="1050" spans="4:14" s="18" customFormat="1" ht="12.75">
      <c r="D1050" s="19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</row>
    <row r="1051" spans="4:14" s="18" customFormat="1" ht="12.75">
      <c r="D1051" s="19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</row>
    <row r="1052" spans="4:14" s="18" customFormat="1" ht="12.75">
      <c r="D1052" s="19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</row>
    <row r="1053" spans="4:14" s="18" customFormat="1" ht="12.75">
      <c r="D1053" s="19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</row>
    <row r="1054" spans="4:14" s="18" customFormat="1" ht="12.75">
      <c r="D1054" s="19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</row>
    <row r="1055" spans="4:14" s="18" customFormat="1" ht="12.75">
      <c r="D1055" s="19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</row>
    <row r="1056" spans="4:14" s="18" customFormat="1" ht="12.75">
      <c r="D1056" s="19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</row>
    <row r="1057" spans="4:14" s="18" customFormat="1" ht="12.75">
      <c r="D1057" s="19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</row>
    <row r="1058" spans="4:14" s="18" customFormat="1" ht="12.75">
      <c r="D1058" s="19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</row>
    <row r="1059" spans="4:14" s="18" customFormat="1" ht="12.75">
      <c r="D1059" s="19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</row>
    <row r="1060" spans="4:14" s="18" customFormat="1" ht="12.75">
      <c r="D1060" s="19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</row>
    <row r="1061" spans="4:14" s="18" customFormat="1" ht="12.75">
      <c r="D1061" s="19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</row>
    <row r="1062" spans="4:14" s="18" customFormat="1" ht="12.75">
      <c r="D1062" s="19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</row>
    <row r="1063" spans="4:14" s="18" customFormat="1" ht="12.75">
      <c r="D1063" s="19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</row>
    <row r="1064" spans="4:14" s="18" customFormat="1" ht="12.75">
      <c r="D1064" s="19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</row>
    <row r="1065" spans="4:14" s="18" customFormat="1" ht="12.75">
      <c r="D1065" s="19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</row>
    <row r="1066" spans="4:14" s="18" customFormat="1" ht="12.75">
      <c r="D1066" s="19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</row>
    <row r="1067" spans="4:14" s="18" customFormat="1" ht="12.75">
      <c r="D1067" s="19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</row>
    <row r="1068" spans="4:14" s="18" customFormat="1" ht="12.75">
      <c r="D1068" s="19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</row>
    <row r="1069" spans="4:14" s="18" customFormat="1" ht="12.75">
      <c r="D1069" s="19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</row>
    <row r="1070" spans="4:14" s="18" customFormat="1" ht="12.75">
      <c r="D1070" s="19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</row>
    <row r="1071" spans="4:14" s="18" customFormat="1" ht="12.75">
      <c r="D1071" s="19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</row>
    <row r="1072" spans="4:14" s="18" customFormat="1" ht="12.75">
      <c r="D1072" s="19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</row>
    <row r="1073" spans="4:14" s="18" customFormat="1" ht="12.75">
      <c r="D1073" s="19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</row>
    <row r="1074" spans="4:14" s="18" customFormat="1" ht="12.75">
      <c r="D1074" s="19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</row>
    <row r="1075" spans="4:14" s="18" customFormat="1" ht="12.75">
      <c r="D1075" s="19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</row>
    <row r="1076" spans="4:14" s="18" customFormat="1" ht="12.75">
      <c r="D1076" s="19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</row>
    <row r="1077" spans="4:14" s="18" customFormat="1" ht="12.75">
      <c r="D1077" s="19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</row>
    <row r="1078" spans="4:14" s="18" customFormat="1" ht="12.75">
      <c r="D1078" s="19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</row>
    <row r="1079" spans="4:14" s="18" customFormat="1" ht="12.75">
      <c r="D1079" s="19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</row>
    <row r="1080" spans="4:14" s="18" customFormat="1" ht="12.75">
      <c r="D1080" s="19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</row>
    <row r="1081" spans="4:14" s="18" customFormat="1" ht="12.75">
      <c r="D1081" s="19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</row>
    <row r="1082" spans="4:14" s="18" customFormat="1" ht="12.75">
      <c r="D1082" s="19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</row>
    <row r="1083" spans="4:14" s="18" customFormat="1" ht="12.75">
      <c r="D1083" s="19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</row>
    <row r="1084" spans="4:14" s="18" customFormat="1" ht="12.75">
      <c r="D1084" s="19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</row>
    <row r="1085" spans="4:14" s="18" customFormat="1" ht="12.75">
      <c r="D1085" s="19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</row>
    <row r="1086" spans="4:14" s="18" customFormat="1" ht="12.75">
      <c r="D1086" s="19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</row>
    <row r="1087" spans="4:14" s="18" customFormat="1" ht="12.75">
      <c r="D1087" s="19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</row>
    <row r="1088" spans="4:14" s="18" customFormat="1" ht="12.75">
      <c r="D1088" s="19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</row>
    <row r="1089" spans="4:14" s="18" customFormat="1" ht="12.75">
      <c r="D1089" s="19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</row>
    <row r="1090" spans="4:14" s="18" customFormat="1" ht="12.75">
      <c r="D1090" s="19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</row>
    <row r="1091" spans="4:14" s="18" customFormat="1" ht="12.75">
      <c r="D1091" s="19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</row>
  </sheetData>
  <mergeCells count="8">
    <mergeCell ref="G10:H10"/>
    <mergeCell ref="K10:N10"/>
    <mergeCell ref="A1:N1"/>
    <mergeCell ref="A2:N2"/>
    <mergeCell ref="A3:N3"/>
    <mergeCell ref="A4:N4"/>
    <mergeCell ref="A5:N5"/>
    <mergeCell ref="A7:N7"/>
  </mergeCells>
  <printOptions/>
  <pageMargins left="0.1968503937007874" right="0" top="0.2362204724409449" bottom="0.1968503937007874" header="0.11811023622047245" footer="0.1181102362204724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="75" zoomScaleNormal="75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G1"/>
    </sheetView>
  </sheetViews>
  <sheetFormatPr defaultColWidth="9.140625" defaultRowHeight="12.75"/>
  <cols>
    <col min="1" max="1" width="4.28125" style="0" customWidth="1"/>
    <col min="2" max="2" width="39.7109375" style="0" customWidth="1"/>
    <col min="3" max="3" width="16.7109375" style="5" hidden="1" customWidth="1"/>
    <col min="4" max="4" width="17.421875" style="5" hidden="1" customWidth="1"/>
    <col min="5" max="5" width="29.28125" style="5" customWidth="1"/>
    <col min="6" max="6" width="1.57421875" style="5" customWidth="1"/>
    <col min="7" max="7" width="28.8515625" style="5" customWidth="1"/>
  </cols>
  <sheetData>
    <row r="1" spans="1:7" ht="15">
      <c r="A1" s="78" t="s">
        <v>31</v>
      </c>
      <c r="B1" s="83"/>
      <c r="C1" s="83"/>
      <c r="D1" s="83"/>
      <c r="E1" s="83"/>
      <c r="F1" s="83"/>
      <c r="G1" s="83"/>
    </row>
    <row r="2" spans="1:7" ht="12.75">
      <c r="A2" s="80" t="s">
        <v>32</v>
      </c>
      <c r="B2" s="83"/>
      <c r="C2" s="83"/>
      <c r="D2" s="83"/>
      <c r="E2" s="83"/>
      <c r="F2" s="83"/>
      <c r="G2" s="83"/>
    </row>
    <row r="3" spans="1:7" ht="12.75">
      <c r="A3" s="80" t="s">
        <v>33</v>
      </c>
      <c r="B3" s="83"/>
      <c r="C3" s="83"/>
      <c r="D3" s="83"/>
      <c r="E3" s="83"/>
      <c r="F3" s="83"/>
      <c r="G3" s="83"/>
    </row>
    <row r="4" spans="1:7" ht="12.75">
      <c r="A4" s="81" t="s">
        <v>157</v>
      </c>
      <c r="B4" s="82"/>
      <c r="C4" s="82"/>
      <c r="D4" s="82"/>
      <c r="E4" s="82"/>
      <c r="F4" s="82"/>
      <c r="G4" s="82"/>
    </row>
    <row r="6" spans="1:7" ht="12.75">
      <c r="A6" s="38"/>
      <c r="B6" s="38"/>
      <c r="C6" s="51" t="s">
        <v>21</v>
      </c>
      <c r="D6" s="51" t="s">
        <v>22</v>
      </c>
      <c r="E6" s="51" t="s">
        <v>111</v>
      </c>
      <c r="F6" s="51"/>
      <c r="G6" s="51" t="s">
        <v>112</v>
      </c>
    </row>
    <row r="7" spans="1:7" ht="12.75">
      <c r="A7" s="29"/>
      <c r="B7" s="29"/>
      <c r="C7" s="32"/>
      <c r="D7" s="32"/>
      <c r="E7" s="28" t="s">
        <v>158</v>
      </c>
      <c r="F7" s="28"/>
      <c r="G7" s="28" t="s">
        <v>152</v>
      </c>
    </row>
    <row r="8" spans="1:7" ht="12.75">
      <c r="A8" s="33"/>
      <c r="B8" s="33"/>
      <c r="C8" s="36" t="s">
        <v>97</v>
      </c>
      <c r="D8" s="36" t="s">
        <v>97</v>
      </c>
      <c r="E8" s="36" t="s">
        <v>97</v>
      </c>
      <c r="F8" s="36"/>
      <c r="G8" s="36" t="s">
        <v>97</v>
      </c>
    </row>
    <row r="9" spans="1:7" ht="12.75">
      <c r="A9" s="29"/>
      <c r="B9" s="29"/>
      <c r="C9" s="32"/>
      <c r="D9" s="32"/>
      <c r="E9" s="32"/>
      <c r="F9" s="32"/>
      <c r="G9" s="32"/>
    </row>
    <row r="10" spans="1:7" ht="12.75">
      <c r="A10" s="29">
        <v>1</v>
      </c>
      <c r="B10" s="29" t="s">
        <v>171</v>
      </c>
      <c r="C10" s="32">
        <v>23043</v>
      </c>
      <c r="D10" s="32">
        <v>0</v>
      </c>
      <c r="E10" s="32">
        <f>+C10+D10</f>
        <v>23043</v>
      </c>
      <c r="F10" s="32"/>
      <c r="G10" s="32">
        <v>22541</v>
      </c>
    </row>
    <row r="11" spans="1:7" ht="12.75">
      <c r="A11" s="29"/>
      <c r="B11" s="29"/>
      <c r="C11" s="32"/>
      <c r="D11" s="32"/>
      <c r="E11" s="32"/>
      <c r="F11" s="32"/>
      <c r="G11" s="32"/>
    </row>
    <row r="12" spans="1:7" ht="12.75">
      <c r="A12" s="29">
        <v>2</v>
      </c>
      <c r="B12" s="29" t="s">
        <v>172</v>
      </c>
      <c r="C12" s="32"/>
      <c r="D12" s="32"/>
      <c r="E12" s="32">
        <v>0</v>
      </c>
      <c r="F12" s="32"/>
      <c r="G12" s="32">
        <v>0</v>
      </c>
    </row>
    <row r="13" spans="1:7" ht="12.75">
      <c r="A13" s="29"/>
      <c r="B13" s="29"/>
      <c r="C13" s="32"/>
      <c r="D13" s="32"/>
      <c r="E13" s="32"/>
      <c r="F13" s="32"/>
      <c r="G13" s="32"/>
    </row>
    <row r="14" spans="1:7" ht="12.75">
      <c r="A14" s="29">
        <v>3</v>
      </c>
      <c r="B14" s="29" t="s">
        <v>189</v>
      </c>
      <c r="C14" s="32">
        <v>0</v>
      </c>
      <c r="D14" s="32">
        <v>23021</v>
      </c>
      <c r="E14" s="32">
        <f>+C14+D14-23021</f>
        <v>0</v>
      </c>
      <c r="F14" s="32"/>
      <c r="G14" s="32">
        <v>0</v>
      </c>
    </row>
    <row r="15" spans="1:7" ht="12.75">
      <c r="A15" s="29"/>
      <c r="B15" s="29"/>
      <c r="C15" s="32"/>
      <c r="D15" s="32"/>
      <c r="E15" s="32"/>
      <c r="F15" s="32"/>
      <c r="G15" s="32"/>
    </row>
    <row r="16" spans="1:7" ht="12.75">
      <c r="A16" s="29">
        <v>4</v>
      </c>
      <c r="B16" s="29" t="s">
        <v>113</v>
      </c>
      <c r="C16" s="32">
        <v>0</v>
      </c>
      <c r="D16" s="32">
        <v>0</v>
      </c>
      <c r="E16" s="32">
        <f>+C16+D16</f>
        <v>0</v>
      </c>
      <c r="F16" s="32"/>
      <c r="G16" s="32">
        <v>0</v>
      </c>
    </row>
    <row r="17" spans="1:7" ht="12.75">
      <c r="A17" s="29"/>
      <c r="B17" s="29"/>
      <c r="C17" s="32"/>
      <c r="D17" s="32"/>
      <c r="E17" s="32"/>
      <c r="F17" s="32"/>
      <c r="G17" s="32"/>
    </row>
    <row r="18" spans="1:7" ht="12.75">
      <c r="A18" s="29">
        <v>5</v>
      </c>
      <c r="B18" s="29" t="s">
        <v>173</v>
      </c>
      <c r="C18" s="32"/>
      <c r="D18" s="32"/>
      <c r="E18" s="32">
        <v>0</v>
      </c>
      <c r="F18" s="32"/>
      <c r="G18" s="32">
        <v>0</v>
      </c>
    </row>
    <row r="19" spans="1:7" ht="12.75">
      <c r="A19" s="29"/>
      <c r="B19" s="29"/>
      <c r="C19" s="32"/>
      <c r="D19" s="32"/>
      <c r="E19" s="32"/>
      <c r="F19" s="32"/>
      <c r="G19" s="32"/>
    </row>
    <row r="20" spans="1:7" ht="12.75">
      <c r="A20" s="29">
        <v>6</v>
      </c>
      <c r="B20" s="29" t="s">
        <v>190</v>
      </c>
      <c r="C20" s="32">
        <v>663</v>
      </c>
      <c r="D20" s="32">
        <v>0</v>
      </c>
      <c r="E20" s="32">
        <f>+C20+D20</f>
        <v>663</v>
      </c>
      <c r="F20" s="32"/>
      <c r="G20" s="32">
        <v>387</v>
      </c>
    </row>
    <row r="21" spans="1:7" ht="12.75">
      <c r="A21" s="29"/>
      <c r="B21" s="29"/>
      <c r="C21" s="32"/>
      <c r="D21" s="32"/>
      <c r="E21" s="32"/>
      <c r="F21" s="32"/>
      <c r="G21" s="32"/>
    </row>
    <row r="22" spans="1:7" ht="12.75">
      <c r="A22" s="29">
        <v>7</v>
      </c>
      <c r="B22" s="29" t="s">
        <v>174</v>
      </c>
      <c r="C22" s="32"/>
      <c r="D22" s="32"/>
      <c r="E22" s="32">
        <v>0</v>
      </c>
      <c r="F22" s="32"/>
      <c r="G22" s="32">
        <v>0</v>
      </c>
    </row>
    <row r="23" spans="1:7" ht="12.75">
      <c r="A23" s="29"/>
      <c r="B23" s="29"/>
      <c r="C23" s="32"/>
      <c r="D23" s="32"/>
      <c r="E23" s="32"/>
      <c r="F23" s="32"/>
      <c r="G23" s="32"/>
    </row>
    <row r="24" spans="1:7" ht="12.75">
      <c r="A24" s="29">
        <v>8</v>
      </c>
      <c r="B24" s="29" t="s">
        <v>114</v>
      </c>
      <c r="C24" s="50"/>
      <c r="D24" s="50"/>
      <c r="E24" s="32"/>
      <c r="F24" s="32"/>
      <c r="G24" s="32"/>
    </row>
    <row r="25" spans="1:7" ht="12.75">
      <c r="A25" s="29"/>
      <c r="B25" s="73" t="s">
        <v>175</v>
      </c>
      <c r="C25" s="32">
        <f>9442-215</f>
        <v>9227</v>
      </c>
      <c r="D25" s="32">
        <v>0</v>
      </c>
      <c r="E25" s="41">
        <f>+C25+D25</f>
        <v>9227</v>
      </c>
      <c r="F25" s="32"/>
      <c r="G25" s="41">
        <v>6713</v>
      </c>
    </row>
    <row r="26" spans="1:7" ht="12.75">
      <c r="A26" s="29"/>
      <c r="B26" s="73" t="s">
        <v>176</v>
      </c>
      <c r="C26" s="32">
        <f>13146-175</f>
        <v>12971</v>
      </c>
      <c r="D26" s="32">
        <v>0</v>
      </c>
      <c r="E26" s="32">
        <f>+C26+D26</f>
        <v>12971</v>
      </c>
      <c r="F26" s="32"/>
      <c r="G26" s="32">
        <v>11275</v>
      </c>
    </row>
    <row r="27" spans="1:7" ht="12.75">
      <c r="A27" s="29"/>
      <c r="B27" s="73" t="s">
        <v>177</v>
      </c>
      <c r="C27" s="32">
        <v>307</v>
      </c>
      <c r="D27" s="48">
        <v>0</v>
      </c>
      <c r="E27" s="32">
        <f>+C27+D27</f>
        <v>307</v>
      </c>
      <c r="F27" s="32"/>
      <c r="G27" s="32">
        <v>228</v>
      </c>
    </row>
    <row r="28" spans="1:7" ht="12.75" hidden="1">
      <c r="A28" s="29"/>
      <c r="B28" s="73" t="s">
        <v>127</v>
      </c>
      <c r="C28" s="48">
        <v>0</v>
      </c>
      <c r="D28" s="56">
        <v>10578</v>
      </c>
      <c r="E28" s="32">
        <f>+C28+D28-D28</f>
        <v>0</v>
      </c>
      <c r="F28" s="32"/>
      <c r="G28" s="32">
        <v>0</v>
      </c>
    </row>
    <row r="29" spans="1:7" ht="12.75">
      <c r="A29" s="29"/>
      <c r="B29" s="73" t="s">
        <v>178</v>
      </c>
      <c r="C29" s="32">
        <v>2359</v>
      </c>
      <c r="D29" s="32">
        <v>0</v>
      </c>
      <c r="E29" s="32">
        <f>+C29+D29</f>
        <v>2359</v>
      </c>
      <c r="F29" s="32"/>
      <c r="G29" s="32">
        <v>4653</v>
      </c>
    </row>
    <row r="30" spans="1:8" ht="12.75">
      <c r="A30" s="29"/>
      <c r="B30" s="73" t="s">
        <v>179</v>
      </c>
      <c r="C30" s="42">
        <f>424</f>
        <v>424</v>
      </c>
      <c r="D30" s="42">
        <v>0</v>
      </c>
      <c r="E30" s="50">
        <f>+C30+D30</f>
        <v>424</v>
      </c>
      <c r="F30" s="32"/>
      <c r="G30" s="50">
        <f>481</f>
        <v>481</v>
      </c>
      <c r="H30" s="57"/>
    </row>
    <row r="31" spans="1:8" ht="12.75">
      <c r="A31" s="29"/>
      <c r="B31" s="29" t="s">
        <v>126</v>
      </c>
      <c r="C31" s="65">
        <f>SUM(C25:C30)</f>
        <v>25288</v>
      </c>
      <c r="D31" s="65">
        <f>SUM(D25:D30)</f>
        <v>10578</v>
      </c>
      <c r="E31" s="65">
        <f>SUM(E25:E30)</f>
        <v>25288</v>
      </c>
      <c r="F31" s="32"/>
      <c r="G31" s="65">
        <f>SUM(G25:G30)</f>
        <v>23350</v>
      </c>
      <c r="H31" s="57"/>
    </row>
    <row r="32" spans="1:7" ht="12.75">
      <c r="A32" s="29"/>
      <c r="B32" s="29"/>
      <c r="C32" s="32"/>
      <c r="D32" s="32"/>
      <c r="E32" s="32"/>
      <c r="F32" s="32"/>
      <c r="G32" s="32"/>
    </row>
    <row r="33" spans="1:7" ht="12.75">
      <c r="A33" s="29">
        <v>9</v>
      </c>
      <c r="B33" s="29" t="s">
        <v>115</v>
      </c>
      <c r="C33" s="32"/>
      <c r="D33" s="32"/>
      <c r="E33" s="32"/>
      <c r="F33" s="32"/>
      <c r="G33" s="32"/>
    </row>
    <row r="34" spans="1:7" ht="12.75">
      <c r="A34" s="29"/>
      <c r="B34" s="73" t="s">
        <v>181</v>
      </c>
      <c r="C34" s="32">
        <v>2116</v>
      </c>
      <c r="D34" s="32">
        <v>0</v>
      </c>
      <c r="E34" s="32">
        <f>+C34+D34</f>
        <v>2116</v>
      </c>
      <c r="F34" s="32"/>
      <c r="G34" s="42">
        <v>2998</v>
      </c>
    </row>
    <row r="35" spans="1:7" ht="12.75">
      <c r="A35" s="29"/>
      <c r="B35" s="73" t="s">
        <v>182</v>
      </c>
      <c r="C35" s="42">
        <f>2186+7</f>
        <v>2193</v>
      </c>
      <c r="D35" s="32">
        <v>0</v>
      </c>
      <c r="E35" s="32">
        <f>+C35+D35</f>
        <v>2193</v>
      </c>
      <c r="F35" s="32"/>
      <c r="G35" s="32">
        <f>2207+7</f>
        <v>2214</v>
      </c>
    </row>
    <row r="36" spans="1:7" ht="12.75">
      <c r="A36" s="29"/>
      <c r="B36" s="73" t="s">
        <v>183</v>
      </c>
      <c r="C36" s="32">
        <v>163</v>
      </c>
      <c r="D36" s="32">
        <v>0</v>
      </c>
      <c r="E36" s="32">
        <f>+C36+D36</f>
        <v>163</v>
      </c>
      <c r="F36" s="32"/>
      <c r="G36" s="48">
        <v>0</v>
      </c>
    </row>
    <row r="37" spans="1:7" ht="12.75">
      <c r="A37" s="29"/>
      <c r="B37" s="73" t="s">
        <v>184</v>
      </c>
      <c r="C37" s="48">
        <v>0</v>
      </c>
      <c r="D37" s="48">
        <v>0</v>
      </c>
      <c r="E37" s="32">
        <f>+C37+D37</f>
        <v>0</v>
      </c>
      <c r="F37" s="32"/>
      <c r="G37" s="32">
        <v>464</v>
      </c>
    </row>
    <row r="38" spans="1:7" ht="12.75" hidden="1">
      <c r="A38" s="29"/>
      <c r="B38" s="73" t="s">
        <v>128</v>
      </c>
      <c r="C38" s="56">
        <v>10578</v>
      </c>
      <c r="D38" s="32">
        <v>0</v>
      </c>
      <c r="E38" s="32">
        <f>+C38+D38-C38</f>
        <v>0</v>
      </c>
      <c r="F38" s="32"/>
      <c r="G38" s="32">
        <v>0</v>
      </c>
    </row>
    <row r="39" spans="1:8" ht="12.75" hidden="1">
      <c r="A39" s="29"/>
      <c r="B39" s="73" t="s">
        <v>129</v>
      </c>
      <c r="C39" s="32">
        <v>0</v>
      </c>
      <c r="D39" s="32">
        <v>0</v>
      </c>
      <c r="E39" s="32">
        <f>+C39+D39</f>
        <v>0</v>
      </c>
      <c r="F39" s="32"/>
      <c r="G39" s="32">
        <v>0</v>
      </c>
      <c r="H39" s="57"/>
    </row>
    <row r="40" spans="1:8" ht="12.75">
      <c r="A40" s="29"/>
      <c r="B40" s="73"/>
      <c r="C40" s="32"/>
      <c r="D40" s="32"/>
      <c r="E40" s="32"/>
      <c r="F40" s="32"/>
      <c r="G40" s="32"/>
      <c r="H40" s="57"/>
    </row>
    <row r="41" spans="1:8" ht="12.75">
      <c r="A41" s="29"/>
      <c r="B41" s="29"/>
      <c r="C41" s="65">
        <f>SUM(C36:C39)</f>
        <v>10741</v>
      </c>
      <c r="D41" s="65">
        <f>SUM(D36:D39)</f>
        <v>0</v>
      </c>
      <c r="E41" s="65">
        <f>SUM(E34:E40)</f>
        <v>4472</v>
      </c>
      <c r="F41" s="32"/>
      <c r="G41" s="65">
        <f>SUM(G34:G40)</f>
        <v>5676</v>
      </c>
      <c r="H41" s="57"/>
    </row>
    <row r="42" spans="1:8" ht="12.75">
      <c r="A42" s="29"/>
      <c r="B42" s="29"/>
      <c r="C42" s="32"/>
      <c r="D42" s="32"/>
      <c r="E42" s="32"/>
      <c r="F42" s="32"/>
      <c r="G42" s="32"/>
      <c r="H42" s="57"/>
    </row>
    <row r="43" spans="1:7" ht="12.75">
      <c r="A43" s="29"/>
      <c r="B43" s="29"/>
      <c r="C43" s="32"/>
      <c r="D43" s="32"/>
      <c r="E43" s="32"/>
      <c r="F43" s="32"/>
      <c r="G43" s="32"/>
    </row>
    <row r="44" spans="1:7" ht="12.75">
      <c r="A44" s="29">
        <v>10</v>
      </c>
      <c r="B44" s="29" t="s">
        <v>153</v>
      </c>
      <c r="C44" s="32">
        <f>+C25+C26+C27+C28+C29+C30-C36-C34-C35-C37-C38-C39</f>
        <v>10238</v>
      </c>
      <c r="D44" s="32">
        <f>+D25+D26+D27+D28+D29+D30-D36-D34-D35-D37-D38-D39</f>
        <v>10578</v>
      </c>
      <c r="E44" s="65">
        <f>+E25+E26+E27+E28+E29+E30-E36-E34-E35-E37-E38-E39-E40</f>
        <v>20816</v>
      </c>
      <c r="F44" s="20"/>
      <c r="G44" s="65">
        <f>+G25+G26+G27+G28+G29+G30-G36-G34-G35-G37-G38-G39-G40</f>
        <v>17674</v>
      </c>
    </row>
    <row r="45" spans="1:7" ht="13.5" thickBot="1">
      <c r="A45" s="29"/>
      <c r="B45" s="29"/>
      <c r="C45" s="66">
        <f>+C44+C20+C10</f>
        <v>33944</v>
      </c>
      <c r="D45" s="66">
        <f>+D44+D20+D10+D14</f>
        <v>33599</v>
      </c>
      <c r="E45" s="66">
        <f>+E44+E20+E10</f>
        <v>44522</v>
      </c>
      <c r="F45" s="32"/>
      <c r="G45" s="66">
        <f>+G44+G20+G10</f>
        <v>40602</v>
      </c>
    </row>
    <row r="46" spans="1:7" ht="13.5" thickTop="1">
      <c r="A46" s="29"/>
      <c r="B46" s="29"/>
      <c r="C46" s="32"/>
      <c r="D46" s="32"/>
      <c r="E46" s="32"/>
      <c r="F46" s="32"/>
      <c r="G46" s="32"/>
    </row>
    <row r="47" spans="1:7" ht="12.75">
      <c r="A47" s="29"/>
      <c r="B47" s="29"/>
      <c r="C47" s="32"/>
      <c r="D47" s="32"/>
      <c r="E47" s="32"/>
      <c r="F47" s="32"/>
      <c r="G47" s="32"/>
    </row>
    <row r="48" spans="1:7" ht="12.75">
      <c r="A48" s="29"/>
      <c r="B48" s="29"/>
      <c r="C48" s="32"/>
      <c r="D48" s="32"/>
      <c r="E48" s="32"/>
      <c r="F48" s="32"/>
      <c r="G48" s="32"/>
    </row>
    <row r="49" spans="1:7" ht="12.75">
      <c r="A49" s="29">
        <v>11</v>
      </c>
      <c r="B49" s="29" t="s">
        <v>116</v>
      </c>
      <c r="C49" s="50"/>
      <c r="D49" s="50"/>
      <c r="E49" s="32"/>
      <c r="F49" s="32"/>
      <c r="G49" s="32"/>
    </row>
    <row r="50" spans="1:7" ht="12.75">
      <c r="A50" s="29"/>
      <c r="B50" s="29" t="s">
        <v>123</v>
      </c>
      <c r="C50" s="32">
        <v>2222</v>
      </c>
      <c r="D50" s="32">
        <v>28121</v>
      </c>
      <c r="E50" s="41">
        <f>+D50+C50-2222</f>
        <v>28121</v>
      </c>
      <c r="F50" s="32"/>
      <c r="G50" s="41">
        <v>28121</v>
      </c>
    </row>
    <row r="51" spans="1:7" ht="12.75">
      <c r="A51" s="29"/>
      <c r="B51" s="29" t="s">
        <v>117</v>
      </c>
      <c r="C51" s="32">
        <v>3778</v>
      </c>
      <c r="D51" s="32">
        <v>2805</v>
      </c>
      <c r="E51" s="32">
        <f>+C51+D51-3778</f>
        <v>2805</v>
      </c>
      <c r="F51" s="32"/>
      <c r="G51" s="32">
        <v>2805</v>
      </c>
    </row>
    <row r="52" spans="1:7" ht="12.75">
      <c r="A52" s="29"/>
      <c r="B52" s="29" t="s">
        <v>118</v>
      </c>
      <c r="C52" s="67">
        <f>11159-175</f>
        <v>10984</v>
      </c>
      <c r="D52" s="50">
        <v>0</v>
      </c>
      <c r="E52" s="32">
        <f>+C52+D52</f>
        <v>10984</v>
      </c>
      <c r="F52" s="32"/>
      <c r="G52" s="32">
        <v>7264</v>
      </c>
    </row>
    <row r="53" spans="1:7" ht="12.75">
      <c r="A53" s="29"/>
      <c r="B53" s="43" t="s">
        <v>192</v>
      </c>
      <c r="C53" s="45">
        <v>1012</v>
      </c>
      <c r="D53" s="45">
        <v>0</v>
      </c>
      <c r="E53" s="74">
        <f>+C53+D53</f>
        <v>1012</v>
      </c>
      <c r="F53" s="74"/>
      <c r="G53" s="74">
        <v>1012</v>
      </c>
    </row>
    <row r="54" spans="1:7" ht="12.75">
      <c r="A54" s="29"/>
      <c r="B54" s="29"/>
      <c r="C54" s="32"/>
      <c r="D54" s="32"/>
      <c r="E54" s="32"/>
      <c r="F54" s="32"/>
      <c r="G54" s="32"/>
    </row>
    <row r="55" spans="1:7" ht="12.75">
      <c r="A55" s="29"/>
      <c r="B55" s="29"/>
      <c r="C55" s="32"/>
      <c r="D55" s="32"/>
      <c r="E55" s="32"/>
      <c r="F55" s="32"/>
      <c r="G55" s="32"/>
    </row>
    <row r="56" spans="1:7" ht="12.75">
      <c r="A56" s="29">
        <v>12</v>
      </c>
      <c r="B56" s="29" t="s">
        <v>119</v>
      </c>
      <c r="C56" s="32">
        <v>0</v>
      </c>
      <c r="D56" s="32">
        <v>0</v>
      </c>
      <c r="E56" s="32">
        <f>+C56+D56</f>
        <v>0</v>
      </c>
      <c r="F56" s="32"/>
      <c r="G56" s="32">
        <v>0</v>
      </c>
    </row>
    <row r="57" spans="1:7" ht="12.75">
      <c r="A57" s="29"/>
      <c r="B57" s="29"/>
      <c r="C57" s="32"/>
      <c r="D57" s="32"/>
      <c r="E57" s="32">
        <f>+C57+D57</f>
        <v>0</v>
      </c>
      <c r="F57" s="32"/>
      <c r="G57" s="32"/>
    </row>
    <row r="58" spans="1:7" ht="12.75">
      <c r="A58" s="29">
        <v>13</v>
      </c>
      <c r="B58" s="29" t="s">
        <v>120</v>
      </c>
      <c r="C58" s="32">
        <v>0</v>
      </c>
      <c r="D58" s="32">
        <v>0</v>
      </c>
      <c r="E58" s="32">
        <f>+C58+D58</f>
        <v>0</v>
      </c>
      <c r="F58" s="32"/>
      <c r="G58" s="48">
        <v>0</v>
      </c>
    </row>
    <row r="59" spans="1:7" ht="12.75">
      <c r="A59" s="29"/>
      <c r="B59" s="29"/>
      <c r="C59" s="32"/>
      <c r="D59" s="32"/>
      <c r="E59" s="32"/>
      <c r="F59" s="32"/>
      <c r="G59" s="32"/>
    </row>
    <row r="60" spans="1:7" ht="12.75">
      <c r="A60" s="29">
        <v>14</v>
      </c>
      <c r="B60" s="29" t="s">
        <v>121</v>
      </c>
      <c r="C60" s="48">
        <v>0</v>
      </c>
      <c r="D60" s="32">
        <v>0</v>
      </c>
      <c r="E60" s="32">
        <f>+C60+D60</f>
        <v>0</v>
      </c>
      <c r="F60" s="32"/>
      <c r="G60" s="32">
        <v>0</v>
      </c>
    </row>
    <row r="61" spans="1:7" ht="12.75">
      <c r="A61" s="29"/>
      <c r="B61" s="29"/>
      <c r="C61" s="48"/>
      <c r="D61" s="32"/>
      <c r="E61" s="32"/>
      <c r="F61" s="32"/>
      <c r="G61" s="32"/>
    </row>
    <row r="62" spans="1:7" ht="12.75">
      <c r="A62" s="29">
        <v>15</v>
      </c>
      <c r="B62" s="29" t="s">
        <v>180</v>
      </c>
      <c r="C62" s="48">
        <v>1600</v>
      </c>
      <c r="D62" s="32">
        <v>0</v>
      </c>
      <c r="E62" s="32">
        <f>+C62+D62</f>
        <v>1600</v>
      </c>
      <c r="F62" s="32"/>
      <c r="G62" s="32">
        <v>1400</v>
      </c>
    </row>
    <row r="63" spans="1:7" ht="12.75">
      <c r="A63" s="29"/>
      <c r="B63" s="29"/>
      <c r="C63" s="48"/>
      <c r="D63" s="32"/>
      <c r="E63" s="32"/>
      <c r="F63" s="32"/>
      <c r="G63" s="32"/>
    </row>
    <row r="64" spans="1:7" ht="13.5" thickBot="1">
      <c r="A64" s="29"/>
      <c r="B64" s="29"/>
      <c r="C64" s="66">
        <f>SUM(C50:C60)</f>
        <v>17996</v>
      </c>
      <c r="D64" s="66">
        <f>SUM(D50:D60)</f>
        <v>30926</v>
      </c>
      <c r="E64" s="66">
        <f>SUM(E50:E63)</f>
        <v>44522</v>
      </c>
      <c r="F64" s="32"/>
      <c r="G64" s="66">
        <f>SUM(G50:G63)</f>
        <v>40602</v>
      </c>
    </row>
    <row r="65" spans="1:7" ht="13.5" thickTop="1">
      <c r="A65" s="29"/>
      <c r="B65" s="29"/>
      <c r="C65" s="32"/>
      <c r="D65" s="32"/>
      <c r="E65" s="32"/>
      <c r="F65" s="32"/>
      <c r="G65" s="32"/>
    </row>
    <row r="66" spans="1:7" ht="12.75">
      <c r="A66" s="29">
        <v>16</v>
      </c>
      <c r="B66" s="29" t="s">
        <v>122</v>
      </c>
      <c r="C66" s="32"/>
      <c r="D66" s="32"/>
      <c r="E66" s="48">
        <f>+(E45-E20-E62)*1000/56241856*100</f>
        <v>75.13798975624132</v>
      </c>
      <c r="F66" s="48"/>
      <c r="G66" s="48">
        <f>+(G45-G20-G62)*1000/56241856*100</f>
        <v>69.01443650792748</v>
      </c>
    </row>
    <row r="67" spans="1:7" ht="12.75">
      <c r="A67" s="33"/>
      <c r="B67" s="33"/>
      <c r="C67" s="50"/>
      <c r="D67" s="50"/>
      <c r="E67" s="50"/>
      <c r="F67" s="50"/>
      <c r="G67" s="50"/>
    </row>
    <row r="68" ht="12.75">
      <c r="E68" s="5">
        <f>+E45-E64</f>
        <v>0</v>
      </c>
    </row>
  </sheetData>
  <mergeCells count="4">
    <mergeCell ref="A4:G4"/>
    <mergeCell ref="A1:G1"/>
    <mergeCell ref="A2:G2"/>
    <mergeCell ref="A3:G3"/>
  </mergeCells>
  <printOptions/>
  <pageMargins left="0.9055118110236221" right="0.2362204724409449" top="0.5118110236220472" bottom="0.5118110236220472" header="0.2362204724409449" footer="0.2362204724409449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Kotra Pharma</dc:creator>
  <cp:keywords/>
  <dc:description/>
  <cp:lastModifiedBy>Ms Chan</cp:lastModifiedBy>
  <cp:lastPrinted>2002-08-26T05:41:33Z</cp:lastPrinted>
  <dcterms:created xsi:type="dcterms:W3CDTF">2001-03-01T07:41:41Z</dcterms:created>
  <dcterms:modified xsi:type="dcterms:W3CDTF">2002-08-29T14:42:44Z</dcterms:modified>
  <cp:category/>
  <cp:version/>
  <cp:contentType/>
  <cp:contentStatus/>
</cp:coreProperties>
</file>